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август 2014г." sheetId="9" r:id="rId1"/>
  </sheets>
  <definedNames>
    <definedName name="_xlnm.Print_Area" localSheetId="0">'август 2014г.'!$A$1:$I$84</definedName>
  </definedNames>
  <calcPr calcId="124519" refMode="R1C1"/>
</workbook>
</file>

<file path=xl/calcChain.xml><?xml version="1.0" encoding="utf-8"?>
<calcChain xmlns="http://schemas.openxmlformats.org/spreadsheetml/2006/main">
  <c r="I59" i="9"/>
  <c r="G59"/>
  <c r="I58"/>
  <c r="G58"/>
  <c r="H53"/>
  <c r="G53"/>
  <c r="H8"/>
  <c r="H9"/>
  <c r="H10"/>
  <c r="H11"/>
  <c r="I13"/>
  <c r="G13"/>
  <c r="I12"/>
  <c r="G12"/>
  <c r="H14"/>
  <c r="H15"/>
  <c r="H16"/>
  <c r="H17"/>
  <c r="H18"/>
  <c r="H21"/>
  <c r="H22"/>
  <c r="H23"/>
  <c r="H24"/>
  <c r="H25"/>
  <c r="H26"/>
  <c r="H27"/>
  <c r="H28"/>
  <c r="H29"/>
  <c r="H50"/>
  <c r="H43"/>
  <c r="H42"/>
  <c r="H41"/>
  <c r="H40"/>
  <c r="H39"/>
  <c r="H38"/>
  <c r="H37"/>
  <c r="I61"/>
  <c r="G61"/>
  <c r="I60"/>
  <c r="G60"/>
  <c r="G54"/>
  <c r="H49"/>
  <c r="H74"/>
  <c r="H73"/>
  <c r="H72"/>
  <c r="H71"/>
  <c r="H70"/>
  <c r="H69"/>
  <c r="H68"/>
  <c r="H67"/>
  <c r="H66"/>
  <c r="H65"/>
  <c r="H64"/>
  <c r="H63"/>
  <c r="H62"/>
  <c r="H61"/>
  <c r="H59"/>
  <c r="H58"/>
  <c r="H57"/>
  <c r="H56"/>
  <c r="H55"/>
  <c r="H54"/>
  <c r="H52"/>
  <c r="H51"/>
  <c r="H48"/>
  <c r="H47"/>
  <c r="H46"/>
  <c r="H45"/>
  <c r="H44"/>
  <c r="H36"/>
  <c r="H35"/>
  <c r="H34"/>
  <c r="H33"/>
  <c r="H32"/>
  <c r="H31"/>
  <c r="H30"/>
  <c r="H20"/>
  <c r="H19"/>
  <c r="H7"/>
  <c r="H13" l="1"/>
  <c r="H12"/>
  <c r="H60"/>
  <c r="I75"/>
</calcChain>
</file>

<file path=xl/sharedStrings.xml><?xml version="1.0" encoding="utf-8"?>
<sst xmlns="http://schemas.openxmlformats.org/spreadsheetml/2006/main" count="208" uniqueCount="195">
  <si>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</si>
  <si>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</si>
  <si>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</si>
  <si>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</si>
  <si>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</si>
  <si>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</si>
  <si>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</si>
  <si>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</si>
  <si>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</si>
  <si>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</si>
  <si>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</si>
  <si>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</si>
  <si>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</si>
  <si>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</si>
  <si>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</si>
  <si>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</si>
  <si>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</si>
  <si>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</si>
  <si>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</si>
  <si>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</si>
  <si>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</si>
  <si>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</si>
  <si>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</si>
  <si>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№ 20130195 от 01.01.2013г.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</si>
  <si>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</si>
  <si>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</si>
  <si>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</si>
  <si>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</si>
  <si>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</si>
  <si>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ОАО "Ростелеком"</t>
  </si>
  <si>
    <t>междугородняя и международная связь</t>
  </si>
  <si>
    <t>ООО "СРЭП"</t>
  </si>
  <si>
    <t>аварийное обслеж.внутренних инженерных сетей и учреждений</t>
  </si>
  <si>
    <t>Итого</t>
  </si>
  <si>
    <t>количество</t>
  </si>
  <si>
    <t>цена</t>
  </si>
  <si>
    <t>стоимость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</si>
  <si>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</si>
  <si>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</si>
  <si>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</si>
  <si>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</si>
  <si>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</si>
  <si>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</si>
  <si>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</si>
  <si>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</si>
  <si>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</si>
  <si>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квартал 85А, д. 8</t>
  </si>
  <si>
    <t>г. Ангарск, 15 м-он, д. 25, кв. 129</t>
  </si>
  <si>
    <t>местная связь</t>
  </si>
  <si>
    <t>Сиб-Транс-Петройл ООО</t>
  </si>
  <si>
    <t>утилизация отходов</t>
  </si>
  <si>
    <t>01.01.2014-31.12.2014гг.</t>
  </si>
  <si>
    <t>№3015 от 05.12.2013г</t>
  </si>
  <si>
    <t>МВД России по Иркутской области ФГКУ УВО ГУ</t>
  </si>
  <si>
    <t>г. Ангарск, ул.Бульварная,8</t>
  </si>
  <si>
    <t>№363 от01.10.2013г.</t>
  </si>
  <si>
    <t>№18.2.5-07/5163 от13.09.2013</t>
  </si>
  <si>
    <t>№1004 от 01.02.2013г</t>
  </si>
  <si>
    <t>№5970314/5753Д от 23.01.2014г</t>
  </si>
  <si>
    <t>23.01.2014-31.12.2014гг.</t>
  </si>
  <si>
    <t>№Р-477-14-Ф от 26.12.2013г.</t>
  </si>
  <si>
    <t>г.Ангарск,Южный массив, к северо-востоку от пересечения автодорог Новосибирск-Иркутск и п.Юго-Восточный</t>
  </si>
  <si>
    <t>услуги по тарифн.плану "Почта"</t>
  </si>
  <si>
    <t>бензин АИ-92</t>
  </si>
  <si>
    <t>тех. обслужив. и ремонт ККМ</t>
  </si>
  <si>
    <t>№1644865 от 01.01.2013г</t>
  </si>
  <si>
    <t>теплоноситель</t>
  </si>
  <si>
    <t>холодная питьевая вода</t>
  </si>
  <si>
    <t>г. Москва, ш Алтуфьевское, дом 37, корпус 1</t>
  </si>
  <si>
    <t>169568 от 16.12.2008г ЛС 156075</t>
  </si>
  <si>
    <t>подписка по каталогу</t>
  </si>
  <si>
    <t>№130100947 от 01.01.2013г.</t>
  </si>
  <si>
    <t>№24-М/2014 от 01.01.2014г</t>
  </si>
  <si>
    <t>ЗАО Сибконт</t>
  </si>
  <si>
    <t>г.Ангарск, 32м-рн, дом4, кв.79</t>
  </si>
  <si>
    <t>информационно-технолог. сопров. 1С предприятие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</si>
  <si>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</si>
  <si>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</si>
  <si>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</si>
  <si>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</si>
  <si>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11.03.2014-31.12.2014гг.</t>
  </si>
  <si>
    <t>ИП Дудкин Игорь Анатольевич</t>
  </si>
  <si>
    <t>ИП Черепенников Сергей Валерьевич</t>
  </si>
  <si>
    <t>01.04.2014-31.12.2014гг.</t>
  </si>
  <si>
    <t>г.Ангарск,                                                      257-й квартал, дом №10, кв.1</t>
  </si>
  <si>
    <t>тех.обслуживание эл.техн.установок</t>
  </si>
  <si>
    <t>тех.обслуж.ОПС</t>
  </si>
  <si>
    <t>01.03.2014-31.12.2014гг.</t>
  </si>
  <si>
    <t>Отбор: Учреждение "ГАПОУ ИО АИТ"</t>
  </si>
  <si>
    <t>01.01.2014-30.06.2014гг.</t>
  </si>
  <si>
    <t>оплата проезда сирот</t>
  </si>
  <si>
    <t>плинтус ПВХ</t>
  </si>
  <si>
    <t>№658/2013 от 26.12.2013г.</t>
  </si>
  <si>
    <t>26.12.2013-31.12.2014гг.</t>
  </si>
  <si>
    <t>№КАОО00001695 от 03.03.2014</t>
  </si>
  <si>
    <t xml:space="preserve">абон.плата за почт.ящик </t>
  </si>
  <si>
    <t xml:space="preserve">водоотведение и очистка сточных вод </t>
  </si>
  <si>
    <t>№08/01-14 от 31.03.2014г.</t>
  </si>
  <si>
    <t>№07/01-14 от 31.03.2014г.</t>
  </si>
  <si>
    <t>с 01.08.2014г. по 31.08.2014г.</t>
  </si>
  <si>
    <t>ООО "Амикс"</t>
  </si>
  <si>
    <t>г.Ангарск, квартал 125, строение 1/13</t>
  </si>
  <si>
    <t>информацион.услуги (прокат аудиорекламы)</t>
  </si>
  <si>
    <t>ИП Демухамедов Равиль Зайнулович</t>
  </si>
  <si>
    <t>г.Ангарск, квл.86, д.7, кв.63</t>
  </si>
  <si>
    <t>№001-12-18 от 12.08.2014г</t>
  </si>
  <si>
    <t>12.08.2014-31.12.2014гг.</t>
  </si>
  <si>
    <t>статуэтка из пластика</t>
  </si>
  <si>
    <t>ИП Буренок Р.О.</t>
  </si>
  <si>
    <t>г.Ангарск,                        33 мк-он, дом 6, кв.55</t>
  </si>
  <si>
    <t>№б/н от 17.06.2014г.</t>
  </si>
  <si>
    <t>щиты ЛДСП</t>
  </si>
  <si>
    <t>МУП АМО            "Аптека 28 "</t>
  </si>
  <si>
    <t>г.Ангарск, квартал 206, дом 3, помещен.203</t>
  </si>
  <si>
    <t>№27/201408 от 27.08.2014г</t>
  </si>
  <si>
    <t>27.08.2014-31.12.2014гг.</t>
  </si>
  <si>
    <t>вата гигиен.нестерил.</t>
  </si>
  <si>
    <t>ООО "Сибинструмент"</t>
  </si>
  <si>
    <t>г. Ангарск, мкр.Майск, ул. Степана Разина, 3</t>
  </si>
  <si>
    <t>№12А112 от 25.07.2014г.</t>
  </si>
  <si>
    <t>25.07.2014-31.12.2014гг.</t>
  </si>
  <si>
    <t>резец подрезн.отогн.</t>
  </si>
  <si>
    <t>резец проходн.отогн.</t>
  </si>
  <si>
    <t>резец отрезной</t>
  </si>
  <si>
    <t>резец резьбов. нар.</t>
  </si>
  <si>
    <t>шл.круг 300*40*127 25А</t>
  </si>
  <si>
    <t>шл.круг 300*40*127 64С</t>
  </si>
  <si>
    <t>ЗАО "МТС"</t>
  </si>
  <si>
    <t>г. Ангарск, квартал 252, строение 3а</t>
  </si>
  <si>
    <t>№190 от 19.08.2014г.</t>
  </si>
  <si>
    <t>19.08.2014-31.12.2014гг.</t>
  </si>
  <si>
    <t>ванна моечная</t>
  </si>
  <si>
    <t>№193 от 26.08.2014г.</t>
  </si>
  <si>
    <t>26.08.2014- 31.12.2014гг.</t>
  </si>
  <si>
    <t>корзина для мусора</t>
  </si>
  <si>
    <t>комплект для туалета</t>
  </si>
  <si>
    <t>щетка пласт.</t>
  </si>
  <si>
    <t>рукоятка</t>
  </si>
  <si>
    <t>метла пласт.</t>
  </si>
  <si>
    <t>ткань для мытья полов</t>
  </si>
  <si>
    <t>жавельон</t>
  </si>
  <si>
    <t>№194 от 26.08.2014г.</t>
  </si>
  <si>
    <t>ООО "Иркутск-АВТОВАЗ"</t>
  </si>
  <si>
    <t>г. Иркутск, ул. Аргунова, д.2</t>
  </si>
  <si>
    <t>№9877 от 15.08.2014г.</t>
  </si>
  <si>
    <t>тех.обслуживание 3</t>
  </si>
  <si>
    <t>ЗАО РИФ "Время"</t>
  </si>
  <si>
    <t>г.Ангарск , ул. Ленина, дом 43</t>
  </si>
  <si>
    <t>№10 от 22.01.2014г.</t>
  </si>
  <si>
    <t>22.01.2014-31.12.2014гг.</t>
  </si>
  <si>
    <t>рекламно-информ.услуги</t>
  </si>
  <si>
    <t>ОАО "Завод РТА"</t>
  </si>
  <si>
    <t>г. Ангарск, 278-й квл, дом №1</t>
  </si>
  <si>
    <t>№20/05/МК от 20.05.2014г.</t>
  </si>
  <si>
    <t>20.05.2014-31.12.2014гг.</t>
  </si>
  <si>
    <t>бегущая строка на канале "Медиа-Квартал"</t>
  </si>
  <si>
    <t>г. Иркутск, ул. Трудовая 25-129</t>
  </si>
  <si>
    <t>№б/н от 21.08.2014г.</t>
  </si>
  <si>
    <t>21.08.2014-31.12.2014гг.</t>
  </si>
  <si>
    <t>бумагодержатель</t>
  </si>
  <si>
    <t>ванна 1,2м</t>
  </si>
  <si>
    <t>смеситель</t>
  </si>
  <si>
    <t>мойка</t>
  </si>
  <si>
    <t>набор прижимов для мойки</t>
  </si>
  <si>
    <t>переходник</t>
  </si>
  <si>
    <t>планка для смесителя</t>
  </si>
  <si>
    <t>переход 72*50</t>
  </si>
  <si>
    <t>переход 125*110</t>
  </si>
  <si>
    <t>обвязка для ванн</t>
  </si>
  <si>
    <t>колено "Идрофлекс"</t>
  </si>
  <si>
    <t>ООО "РЕАЛИН"</t>
  </si>
  <si>
    <t>г. Ангарск, п.Майск, ул. Степана Разина, д.3</t>
  </si>
  <si>
    <t>№112 от 25.07.2014г.</t>
  </si>
  <si>
    <t>линолеум Спринт 2,5м</t>
  </si>
  <si>
    <t>линолеум Спринт 3м</t>
  </si>
  <si>
    <t>угол ПВХ внутр.</t>
  </si>
  <si>
    <t>заглушки ПВХ лев.</t>
  </si>
  <si>
    <t>заглушки ПВХ прав.</t>
  </si>
  <si>
    <t>угол ПВХ наружн.</t>
  </si>
  <si>
    <t>соединитель ПВХ</t>
  </si>
  <si>
    <t>г. Ангарск, м/р-н 32, д. 3, кв. 193</t>
  </si>
  <si>
    <t>фанера 6мм 1220*2440</t>
  </si>
  <si>
    <t>ацетон 0,5л</t>
  </si>
  <si>
    <t>уайт-спирит 0,5л</t>
  </si>
  <si>
    <t>эмаль ПФ-115 белая</t>
  </si>
  <si>
    <t>2014/17 от 11.08.2014г.</t>
  </si>
  <si>
    <t>2014/16 от 18.08.2014г.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</si>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</sst>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" fontId="7" fillId="2" borderId="4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67" zoomScaleSheetLayoutView="100" workbookViewId="0">
      <selection activeCell="F82" sqref="F82"/>
    </sheetView>
  </sheetViews>
  <sheetFormatPr defaultRowHeight="15"/>
  <cols>
    <col min="1" max="1" width="5.85546875" style="3" customWidth="1"/>
    <col min="2" max="2" width="20.42578125" style="3" customWidth="1"/>
    <col min="3" max="3" width="19.28515625" style="3" customWidth="1"/>
    <col min="4" max="4" width="14.42578125" style="3" customWidth="1"/>
    <col min="5" max="5" width="12" style="3" customWidth="1"/>
    <col min="6" max="6" width="22.85546875" style="3" customWidth="1"/>
    <col min="7" max="7" width="12.85546875" style="3" customWidth="1"/>
    <col min="8" max="8" width="11.85546875" style="3" customWidth="1"/>
    <col min="9" max="9" width="16" style="3" customWidth="1"/>
    <col min="10" max="10" width="12.28515625" style="3" customWidth="1"/>
    <col min="11" max="16384" width="9.140625" style="3"/>
  </cols>
  <sheetData>
    <row r="1" spans="1:10">
      <c r="A1" s="39" t="s">
        <v>88</v>
      </c>
      <c r="B1" s="39"/>
      <c r="C1" s="39"/>
      <c r="D1" s="39"/>
      <c r="E1" s="39"/>
    </row>
    <row r="2" spans="1:10" ht="21.75">
      <c r="A2" s="40" t="s">
        <v>0</v>
      </c>
      <c r="B2" s="40"/>
      <c r="C2" s="40"/>
      <c r="D2" s="40"/>
    </row>
    <row r="4" spans="1:10" ht="15.75" thickBot="1">
      <c r="A4" s="2" t="s">
        <v>1</v>
      </c>
      <c r="D4" s="48" t="s">
        <v>99</v>
      </c>
      <c r="E4" s="48"/>
      <c r="F4" s="48"/>
      <c r="G4" s="4"/>
      <c r="H4" s="4"/>
      <c r="I4" s="4"/>
    </row>
    <row r="5" spans="1:10" ht="15.75" thickBot="1">
      <c r="A5" s="41" t="s">
        <v>2</v>
      </c>
      <c r="B5" s="43" t="s">
        <v>3</v>
      </c>
      <c r="C5" s="44"/>
      <c r="D5" s="45"/>
      <c r="E5" s="46" t="s">
        <v>4</v>
      </c>
      <c r="F5" s="43" t="s">
        <v>5</v>
      </c>
      <c r="G5" s="44"/>
      <c r="H5" s="44"/>
      <c r="I5" s="45"/>
    </row>
    <row r="6" spans="1:10" ht="43.5" thickBot="1">
      <c r="A6" s="42"/>
      <c r="B6" s="5" t="s">
        <v>6</v>
      </c>
      <c r="C6" s="5" t="s">
        <v>7</v>
      </c>
      <c r="D6" s="6" t="s">
        <v>8</v>
      </c>
      <c r="E6" s="47"/>
      <c r="F6" s="33" t="s">
        <v>9</v>
      </c>
      <c r="G6" s="12" t="s">
        <v>34</v>
      </c>
      <c r="H6" s="33" t="s">
        <v>35</v>
      </c>
      <c r="I6" s="7" t="s">
        <v>36</v>
      </c>
    </row>
    <row r="7" spans="1:10" ht="39" thickBot="1">
      <c r="A7" s="8">
        <v>1</v>
      </c>
      <c r="B7" s="14" t="s">
        <v>10</v>
      </c>
      <c r="C7" s="13" t="s">
        <v>37</v>
      </c>
      <c r="D7" s="15" t="s">
        <v>58</v>
      </c>
      <c r="E7" s="14" t="s">
        <v>59</v>
      </c>
      <c r="F7" s="14" t="s">
        <v>63</v>
      </c>
      <c r="G7" s="34">
        <v>610</v>
      </c>
      <c r="H7" s="11">
        <f t="shared" ref="H7:H74" si="0">I7/G7</f>
        <v>33.695901639344264</v>
      </c>
      <c r="I7" s="27">
        <v>20554.5</v>
      </c>
      <c r="J7" s="16"/>
    </row>
    <row r="8" spans="1:10" ht="26.25" thickBot="1">
      <c r="A8" s="41">
        <v>2</v>
      </c>
      <c r="B8" s="53" t="s">
        <v>81</v>
      </c>
      <c r="C8" s="53" t="s">
        <v>180</v>
      </c>
      <c r="D8" s="36" t="s">
        <v>185</v>
      </c>
      <c r="E8" s="23"/>
      <c r="F8" s="14" t="s">
        <v>181</v>
      </c>
      <c r="G8" s="34">
        <v>21</v>
      </c>
      <c r="H8" s="11">
        <f t="shared" si="0"/>
        <v>570</v>
      </c>
      <c r="I8" s="27">
        <v>11970</v>
      </c>
      <c r="J8" s="16"/>
    </row>
    <row r="9" spans="1:10" ht="15.75" thickBot="1">
      <c r="A9" s="49"/>
      <c r="B9" s="55"/>
      <c r="C9" s="55"/>
      <c r="D9" s="53" t="s">
        <v>186</v>
      </c>
      <c r="E9" s="53"/>
      <c r="F9" s="14" t="s">
        <v>182</v>
      </c>
      <c r="G9" s="34">
        <v>10</v>
      </c>
      <c r="H9" s="11">
        <f t="shared" si="0"/>
        <v>60</v>
      </c>
      <c r="I9" s="27">
        <v>600</v>
      </c>
      <c r="J9" s="16"/>
    </row>
    <row r="10" spans="1:10" ht="15.75" thickBot="1">
      <c r="A10" s="49"/>
      <c r="B10" s="55"/>
      <c r="C10" s="55"/>
      <c r="D10" s="55"/>
      <c r="E10" s="55"/>
      <c r="F10" s="14" t="s">
        <v>183</v>
      </c>
      <c r="G10" s="34">
        <v>10</v>
      </c>
      <c r="H10" s="11">
        <f t="shared" si="0"/>
        <v>45</v>
      </c>
      <c r="I10" s="27">
        <v>450</v>
      </c>
      <c r="J10" s="16"/>
    </row>
    <row r="11" spans="1:10" ht="15.75" thickBot="1">
      <c r="A11" s="42"/>
      <c r="B11" s="54"/>
      <c r="C11" s="54"/>
      <c r="D11" s="54"/>
      <c r="E11" s="54"/>
      <c r="F11" s="14" t="s">
        <v>184</v>
      </c>
      <c r="G11" s="34">
        <v>5</v>
      </c>
      <c r="H11" s="11">
        <f t="shared" si="0"/>
        <v>2400</v>
      </c>
      <c r="I11" s="27">
        <v>12000</v>
      </c>
      <c r="J11" s="16"/>
    </row>
    <row r="12" spans="1:10" ht="15.75" thickBot="1">
      <c r="A12" s="41">
        <v>3</v>
      </c>
      <c r="B12" s="53" t="s">
        <v>170</v>
      </c>
      <c r="C12" s="53" t="s">
        <v>171</v>
      </c>
      <c r="D12" s="53" t="s">
        <v>172</v>
      </c>
      <c r="E12" s="53" t="s">
        <v>120</v>
      </c>
      <c r="F12" s="14" t="s">
        <v>173</v>
      </c>
      <c r="G12" s="8">
        <f>14.125+14.125</f>
        <v>28.25</v>
      </c>
      <c r="H12" s="11">
        <f t="shared" si="0"/>
        <v>316.17699115044246</v>
      </c>
      <c r="I12" s="27">
        <f>4466+4466</f>
        <v>8932</v>
      </c>
      <c r="J12" s="16"/>
    </row>
    <row r="13" spans="1:10" ht="15.75" thickBot="1">
      <c r="A13" s="49"/>
      <c r="B13" s="55"/>
      <c r="C13" s="55"/>
      <c r="D13" s="55"/>
      <c r="E13" s="55"/>
      <c r="F13" s="14" t="s">
        <v>174</v>
      </c>
      <c r="G13" s="8">
        <f>16.8+16.8</f>
        <v>33.6</v>
      </c>
      <c r="H13" s="11">
        <f t="shared" si="0"/>
        <v>319</v>
      </c>
      <c r="I13" s="27">
        <f>5359.2+5359.2</f>
        <v>10718.4</v>
      </c>
      <c r="J13" s="16"/>
    </row>
    <row r="14" spans="1:10" ht="15.75" thickBot="1">
      <c r="A14" s="49"/>
      <c r="B14" s="55"/>
      <c r="C14" s="55"/>
      <c r="D14" s="55"/>
      <c r="E14" s="55"/>
      <c r="F14" s="14" t="s">
        <v>91</v>
      </c>
      <c r="G14" s="8">
        <v>19</v>
      </c>
      <c r="H14" s="11">
        <f t="shared" si="0"/>
        <v>55</v>
      </c>
      <c r="I14" s="27">
        <v>1045</v>
      </c>
      <c r="J14" s="16"/>
    </row>
    <row r="15" spans="1:10" ht="15.75" thickBot="1">
      <c r="A15" s="49"/>
      <c r="B15" s="55"/>
      <c r="C15" s="55"/>
      <c r="D15" s="55"/>
      <c r="E15" s="55"/>
      <c r="F15" s="14" t="s">
        <v>175</v>
      </c>
      <c r="G15" s="8">
        <v>16</v>
      </c>
      <c r="H15" s="11">
        <f t="shared" si="0"/>
        <v>14</v>
      </c>
      <c r="I15" s="27">
        <v>224</v>
      </c>
      <c r="J15" s="16"/>
    </row>
    <row r="16" spans="1:10" ht="15.75" thickBot="1">
      <c r="A16" s="49"/>
      <c r="B16" s="55"/>
      <c r="C16" s="55"/>
      <c r="D16" s="55"/>
      <c r="E16" s="55"/>
      <c r="F16" s="14" t="s">
        <v>176</v>
      </c>
      <c r="G16" s="8">
        <v>4</v>
      </c>
      <c r="H16" s="11">
        <f t="shared" si="0"/>
        <v>7</v>
      </c>
      <c r="I16" s="27">
        <v>28</v>
      </c>
      <c r="J16" s="16"/>
    </row>
    <row r="17" spans="1:10" ht="15.75" thickBot="1">
      <c r="A17" s="49"/>
      <c r="B17" s="55"/>
      <c r="C17" s="55"/>
      <c r="D17" s="55"/>
      <c r="E17" s="55"/>
      <c r="F17" s="14" t="s">
        <v>177</v>
      </c>
      <c r="G17" s="8">
        <v>4</v>
      </c>
      <c r="H17" s="11">
        <f t="shared" si="0"/>
        <v>7</v>
      </c>
      <c r="I17" s="27">
        <v>28</v>
      </c>
      <c r="J17" s="16"/>
    </row>
    <row r="18" spans="1:10" ht="15.75" thickBot="1">
      <c r="A18" s="49"/>
      <c r="B18" s="55"/>
      <c r="C18" s="55"/>
      <c r="D18" s="55"/>
      <c r="E18" s="55"/>
      <c r="F18" s="14" t="s">
        <v>178</v>
      </c>
      <c r="G18" s="8">
        <v>4</v>
      </c>
      <c r="H18" s="11">
        <f t="shared" si="0"/>
        <v>14</v>
      </c>
      <c r="I18" s="27">
        <v>56</v>
      </c>
      <c r="J18" s="16"/>
    </row>
    <row r="19" spans="1:10" ht="15.75" thickBot="1">
      <c r="A19" s="42"/>
      <c r="B19" s="54"/>
      <c r="C19" s="54"/>
      <c r="D19" s="54"/>
      <c r="E19" s="54"/>
      <c r="F19" s="14" t="s">
        <v>179</v>
      </c>
      <c r="G19" s="8">
        <v>10</v>
      </c>
      <c r="H19" s="11">
        <f t="shared" si="0"/>
        <v>14</v>
      </c>
      <c r="I19" s="27">
        <v>140</v>
      </c>
      <c r="J19" s="16"/>
    </row>
    <row r="20" spans="1:10" ht="15.75" thickBot="1">
      <c r="A20" s="41">
        <v>4</v>
      </c>
      <c r="B20" s="50" t="s">
        <v>82</v>
      </c>
      <c r="C20" s="50" t="s">
        <v>156</v>
      </c>
      <c r="D20" s="50" t="s">
        <v>157</v>
      </c>
      <c r="E20" s="50" t="s">
        <v>158</v>
      </c>
      <c r="F20" s="14" t="s">
        <v>159</v>
      </c>
      <c r="G20" s="8">
        <v>3</v>
      </c>
      <c r="H20" s="11">
        <f t="shared" si="0"/>
        <v>140</v>
      </c>
      <c r="I20" s="27">
        <v>420</v>
      </c>
      <c r="J20" s="16"/>
    </row>
    <row r="21" spans="1:10" ht="15.75" thickBot="1">
      <c r="A21" s="49"/>
      <c r="B21" s="51"/>
      <c r="C21" s="51"/>
      <c r="D21" s="51"/>
      <c r="E21" s="51"/>
      <c r="F21" s="14" t="s">
        <v>160</v>
      </c>
      <c r="G21" s="8">
        <v>2</v>
      </c>
      <c r="H21" s="11">
        <f t="shared" si="0"/>
        <v>4130</v>
      </c>
      <c r="I21" s="27">
        <v>8260</v>
      </c>
      <c r="J21" s="16"/>
    </row>
    <row r="22" spans="1:10" ht="15.75" thickBot="1">
      <c r="A22" s="49"/>
      <c r="B22" s="51"/>
      <c r="C22" s="51"/>
      <c r="D22" s="51"/>
      <c r="E22" s="51"/>
      <c r="F22" s="14" t="s">
        <v>161</v>
      </c>
      <c r="G22" s="8">
        <v>4</v>
      </c>
      <c r="H22" s="11">
        <f t="shared" si="0"/>
        <v>500</v>
      </c>
      <c r="I22" s="27">
        <v>2000</v>
      </c>
      <c r="J22" s="16"/>
    </row>
    <row r="23" spans="1:10" ht="15.75" thickBot="1">
      <c r="A23" s="49"/>
      <c r="B23" s="51"/>
      <c r="C23" s="51"/>
      <c r="D23" s="51"/>
      <c r="E23" s="51"/>
      <c r="F23" s="14" t="s">
        <v>162</v>
      </c>
      <c r="G23" s="8">
        <v>1</v>
      </c>
      <c r="H23" s="11">
        <f t="shared" si="0"/>
        <v>1300</v>
      </c>
      <c r="I23" s="27">
        <v>1300</v>
      </c>
      <c r="J23" s="16"/>
    </row>
    <row r="24" spans="1:10" ht="26.25" thickBot="1">
      <c r="A24" s="49"/>
      <c r="B24" s="51"/>
      <c r="C24" s="51"/>
      <c r="D24" s="51"/>
      <c r="E24" s="51"/>
      <c r="F24" s="14" t="s">
        <v>163</v>
      </c>
      <c r="G24" s="8">
        <v>1</v>
      </c>
      <c r="H24" s="11">
        <f t="shared" si="0"/>
        <v>20</v>
      </c>
      <c r="I24" s="27">
        <v>20</v>
      </c>
      <c r="J24" s="16"/>
    </row>
    <row r="25" spans="1:10" ht="15.75" thickBot="1">
      <c r="A25" s="49"/>
      <c r="B25" s="51"/>
      <c r="C25" s="51"/>
      <c r="D25" s="51"/>
      <c r="E25" s="51"/>
      <c r="F25" s="14" t="s">
        <v>164</v>
      </c>
      <c r="G25" s="8">
        <v>10</v>
      </c>
      <c r="H25" s="11">
        <f t="shared" si="0"/>
        <v>22</v>
      </c>
      <c r="I25" s="27">
        <v>220</v>
      </c>
      <c r="J25" s="16"/>
    </row>
    <row r="26" spans="1:10" ht="15.75" thickBot="1">
      <c r="A26" s="49"/>
      <c r="B26" s="51"/>
      <c r="C26" s="51"/>
      <c r="D26" s="51"/>
      <c r="E26" s="51"/>
      <c r="F26" s="14" t="s">
        <v>165</v>
      </c>
      <c r="G26" s="8">
        <v>2</v>
      </c>
      <c r="H26" s="11">
        <f t="shared" si="0"/>
        <v>253</v>
      </c>
      <c r="I26" s="27">
        <v>506</v>
      </c>
      <c r="J26" s="16"/>
    </row>
    <row r="27" spans="1:10" ht="15.75" thickBot="1">
      <c r="A27" s="49"/>
      <c r="B27" s="51"/>
      <c r="C27" s="51"/>
      <c r="D27" s="51"/>
      <c r="E27" s="51"/>
      <c r="F27" s="14" t="s">
        <v>166</v>
      </c>
      <c r="G27" s="8">
        <v>2</v>
      </c>
      <c r="H27" s="11">
        <f t="shared" si="0"/>
        <v>52</v>
      </c>
      <c r="I27" s="27">
        <v>104</v>
      </c>
      <c r="J27" s="16"/>
    </row>
    <row r="28" spans="1:10" ht="15.75" thickBot="1">
      <c r="A28" s="49"/>
      <c r="B28" s="51"/>
      <c r="C28" s="51"/>
      <c r="D28" s="51"/>
      <c r="E28" s="51"/>
      <c r="F28" s="14" t="s">
        <v>167</v>
      </c>
      <c r="G28" s="8">
        <v>2</v>
      </c>
      <c r="H28" s="11">
        <f t="shared" si="0"/>
        <v>131</v>
      </c>
      <c r="I28" s="27">
        <v>262</v>
      </c>
      <c r="J28" s="16"/>
    </row>
    <row r="29" spans="1:10" ht="15.75" thickBot="1">
      <c r="A29" s="49"/>
      <c r="B29" s="51"/>
      <c r="C29" s="51"/>
      <c r="D29" s="51"/>
      <c r="E29" s="51"/>
      <c r="F29" s="14" t="s">
        <v>168</v>
      </c>
      <c r="G29" s="8">
        <v>2</v>
      </c>
      <c r="H29" s="11">
        <f t="shared" si="0"/>
        <v>256</v>
      </c>
      <c r="I29" s="27">
        <v>512</v>
      </c>
      <c r="J29" s="16"/>
    </row>
    <row r="30" spans="1:10" ht="15.75" thickBot="1">
      <c r="A30" s="42"/>
      <c r="B30" s="52"/>
      <c r="C30" s="52"/>
      <c r="D30" s="52"/>
      <c r="E30" s="52"/>
      <c r="F30" s="14" t="s">
        <v>169</v>
      </c>
      <c r="G30" s="8">
        <v>2</v>
      </c>
      <c r="H30" s="11">
        <f t="shared" si="0"/>
        <v>30</v>
      </c>
      <c r="I30" s="27">
        <v>60</v>
      </c>
      <c r="J30" s="16"/>
    </row>
    <row r="31" spans="1:10" ht="26.25" thickBot="1">
      <c r="A31" s="8">
        <v>5</v>
      </c>
      <c r="B31" s="29" t="s">
        <v>108</v>
      </c>
      <c r="C31" s="29" t="s">
        <v>109</v>
      </c>
      <c r="D31" s="29" t="s">
        <v>110</v>
      </c>
      <c r="E31" s="29" t="s">
        <v>83</v>
      </c>
      <c r="F31" s="14" t="s">
        <v>111</v>
      </c>
      <c r="G31" s="13">
        <v>15</v>
      </c>
      <c r="H31" s="11">
        <f t="shared" si="0"/>
        <v>2800</v>
      </c>
      <c r="I31" s="21">
        <v>42000</v>
      </c>
      <c r="J31" s="16"/>
    </row>
    <row r="32" spans="1:10" ht="15.75" thickBot="1">
      <c r="A32" s="41">
        <v>6</v>
      </c>
      <c r="B32" s="53" t="s">
        <v>103</v>
      </c>
      <c r="C32" s="53" t="s">
        <v>104</v>
      </c>
      <c r="D32" s="53" t="s">
        <v>105</v>
      </c>
      <c r="E32" s="53" t="s">
        <v>106</v>
      </c>
      <c r="F32" s="14" t="s">
        <v>107</v>
      </c>
      <c r="G32" s="8">
        <v>7</v>
      </c>
      <c r="H32" s="11">
        <f t="shared" si="0"/>
        <v>250</v>
      </c>
      <c r="I32" s="27">
        <v>1750</v>
      </c>
      <c r="J32" s="16"/>
    </row>
    <row r="33" spans="1:10" ht="15.75" thickBot="1">
      <c r="A33" s="49"/>
      <c r="B33" s="55"/>
      <c r="C33" s="55"/>
      <c r="D33" s="55"/>
      <c r="E33" s="55"/>
      <c r="F33" s="14" t="s">
        <v>107</v>
      </c>
      <c r="G33" s="8">
        <v>6</v>
      </c>
      <c r="H33" s="11">
        <f t="shared" si="0"/>
        <v>350</v>
      </c>
      <c r="I33" s="27">
        <v>2100</v>
      </c>
      <c r="J33" s="16"/>
    </row>
    <row r="34" spans="1:10" ht="15.75" thickBot="1">
      <c r="A34" s="49"/>
      <c r="B34" s="55"/>
      <c r="C34" s="55"/>
      <c r="D34" s="55"/>
      <c r="E34" s="55"/>
      <c r="F34" s="14" t="s">
        <v>107</v>
      </c>
      <c r="G34" s="8">
        <v>2</v>
      </c>
      <c r="H34" s="11">
        <f t="shared" si="0"/>
        <v>300</v>
      </c>
      <c r="I34" s="27">
        <v>600</v>
      </c>
      <c r="J34" s="16"/>
    </row>
    <row r="35" spans="1:10" ht="39" thickBot="1">
      <c r="A35" s="31">
        <v>7</v>
      </c>
      <c r="B35" s="29" t="s">
        <v>112</v>
      </c>
      <c r="C35" s="29" t="s">
        <v>113</v>
      </c>
      <c r="D35" s="29" t="s">
        <v>114</v>
      </c>
      <c r="E35" s="29" t="s">
        <v>115</v>
      </c>
      <c r="F35" s="17" t="s">
        <v>116</v>
      </c>
      <c r="G35" s="8">
        <v>15</v>
      </c>
      <c r="H35" s="11">
        <f t="shared" si="0"/>
        <v>40</v>
      </c>
      <c r="I35" s="27">
        <v>600</v>
      </c>
      <c r="J35" s="28"/>
    </row>
    <row r="36" spans="1:10" ht="26.25" thickBot="1">
      <c r="A36" s="41">
        <v>8</v>
      </c>
      <c r="B36" s="50" t="s">
        <v>127</v>
      </c>
      <c r="C36" s="50" t="s">
        <v>128</v>
      </c>
      <c r="D36" s="35" t="s">
        <v>129</v>
      </c>
      <c r="E36" s="36" t="s">
        <v>130</v>
      </c>
      <c r="F36" s="17" t="s">
        <v>131</v>
      </c>
      <c r="G36" s="9">
        <v>2</v>
      </c>
      <c r="H36" s="11">
        <f t="shared" si="0"/>
        <v>14042</v>
      </c>
      <c r="I36" s="19">
        <v>28084</v>
      </c>
      <c r="J36" s="18"/>
    </row>
    <row r="37" spans="1:10" ht="15.75" customHeight="1" thickBot="1">
      <c r="A37" s="49"/>
      <c r="B37" s="51"/>
      <c r="C37" s="51"/>
      <c r="D37" s="50" t="s">
        <v>132</v>
      </c>
      <c r="E37" s="53" t="s">
        <v>133</v>
      </c>
      <c r="F37" s="17" t="s">
        <v>134</v>
      </c>
      <c r="G37" s="9">
        <v>4</v>
      </c>
      <c r="H37" s="11">
        <f t="shared" si="0"/>
        <v>71.98</v>
      </c>
      <c r="I37" s="19">
        <v>287.92</v>
      </c>
      <c r="J37" s="18"/>
    </row>
    <row r="38" spans="1:10" ht="15.75" thickBot="1">
      <c r="A38" s="49"/>
      <c r="B38" s="51"/>
      <c r="C38" s="51"/>
      <c r="D38" s="51"/>
      <c r="E38" s="55"/>
      <c r="F38" s="17" t="s">
        <v>135</v>
      </c>
      <c r="G38" s="9">
        <v>3</v>
      </c>
      <c r="H38" s="11">
        <f t="shared" si="0"/>
        <v>61.360000000000007</v>
      </c>
      <c r="I38" s="19">
        <v>184.08</v>
      </c>
      <c r="J38" s="18"/>
    </row>
    <row r="39" spans="1:10" ht="15.75" thickBot="1">
      <c r="A39" s="49"/>
      <c r="B39" s="51"/>
      <c r="C39" s="51"/>
      <c r="D39" s="51"/>
      <c r="E39" s="55"/>
      <c r="F39" s="17" t="s">
        <v>136</v>
      </c>
      <c r="G39" s="9">
        <v>2</v>
      </c>
      <c r="H39" s="11">
        <f t="shared" si="0"/>
        <v>64.900000000000006</v>
      </c>
      <c r="I39" s="19">
        <v>129.80000000000001</v>
      </c>
      <c r="J39" s="18"/>
    </row>
    <row r="40" spans="1:10" ht="15.75" thickBot="1">
      <c r="A40" s="49"/>
      <c r="B40" s="51"/>
      <c r="C40" s="51"/>
      <c r="D40" s="51"/>
      <c r="E40" s="55"/>
      <c r="F40" s="17" t="s">
        <v>137</v>
      </c>
      <c r="G40" s="9">
        <v>4</v>
      </c>
      <c r="H40" s="11">
        <f t="shared" si="0"/>
        <v>44.84</v>
      </c>
      <c r="I40" s="19">
        <v>179.36</v>
      </c>
      <c r="J40" s="18"/>
    </row>
    <row r="41" spans="1:10" ht="15.75" thickBot="1">
      <c r="A41" s="49"/>
      <c r="B41" s="51"/>
      <c r="C41" s="51"/>
      <c r="D41" s="51"/>
      <c r="E41" s="55"/>
      <c r="F41" s="17" t="s">
        <v>138</v>
      </c>
      <c r="G41" s="9">
        <v>2</v>
      </c>
      <c r="H41" s="11">
        <f t="shared" si="0"/>
        <v>64.900000000000006</v>
      </c>
      <c r="I41" s="19">
        <v>129.80000000000001</v>
      </c>
      <c r="J41" s="18"/>
    </row>
    <row r="42" spans="1:10" ht="15.75" thickBot="1">
      <c r="A42" s="49"/>
      <c r="B42" s="51"/>
      <c r="C42" s="51"/>
      <c r="D42" s="51"/>
      <c r="E42" s="55"/>
      <c r="F42" s="17" t="s">
        <v>139</v>
      </c>
      <c r="G42" s="9">
        <v>100</v>
      </c>
      <c r="H42" s="11">
        <f t="shared" si="0"/>
        <v>37.76</v>
      </c>
      <c r="I42" s="19">
        <v>3776</v>
      </c>
      <c r="J42" s="18"/>
    </row>
    <row r="43" spans="1:10" ht="26.25" thickBot="1">
      <c r="A43" s="42"/>
      <c r="B43" s="52"/>
      <c r="C43" s="52"/>
      <c r="D43" s="17" t="s">
        <v>141</v>
      </c>
      <c r="E43" s="54"/>
      <c r="F43" s="17" t="s">
        <v>140</v>
      </c>
      <c r="G43" s="9">
        <v>1</v>
      </c>
      <c r="H43" s="11">
        <f t="shared" si="0"/>
        <v>788</v>
      </c>
      <c r="I43" s="19">
        <v>788</v>
      </c>
      <c r="J43" s="18"/>
    </row>
    <row r="44" spans="1:10" ht="15.75" thickBot="1">
      <c r="A44" s="41">
        <v>9</v>
      </c>
      <c r="B44" s="50" t="s">
        <v>117</v>
      </c>
      <c r="C44" s="50" t="s">
        <v>118</v>
      </c>
      <c r="D44" s="50" t="s">
        <v>119</v>
      </c>
      <c r="E44" s="50" t="s">
        <v>120</v>
      </c>
      <c r="F44" s="17" t="s">
        <v>121</v>
      </c>
      <c r="G44" s="9">
        <v>40</v>
      </c>
      <c r="H44" s="11">
        <f t="shared" si="0"/>
        <v>97.5625</v>
      </c>
      <c r="I44" s="19">
        <v>3902.5</v>
      </c>
      <c r="J44" s="18"/>
    </row>
    <row r="45" spans="1:10" ht="15.75" thickBot="1">
      <c r="A45" s="49"/>
      <c r="B45" s="51"/>
      <c r="C45" s="51"/>
      <c r="D45" s="51"/>
      <c r="E45" s="51"/>
      <c r="F45" s="17" t="s">
        <v>122</v>
      </c>
      <c r="G45" s="9">
        <v>40</v>
      </c>
      <c r="H45" s="11">
        <f t="shared" si="0"/>
        <v>120.80850000000001</v>
      </c>
      <c r="I45" s="19">
        <v>4832.34</v>
      </c>
      <c r="J45" s="18"/>
    </row>
    <row r="46" spans="1:10" ht="15.75" thickBot="1">
      <c r="A46" s="49"/>
      <c r="B46" s="51"/>
      <c r="C46" s="51"/>
      <c r="D46" s="51"/>
      <c r="E46" s="51"/>
      <c r="F46" s="17" t="s">
        <v>123</v>
      </c>
      <c r="G46" s="9">
        <v>80</v>
      </c>
      <c r="H46" s="11">
        <f t="shared" si="0"/>
        <v>80.676625000000001</v>
      </c>
      <c r="I46" s="19">
        <v>6454.13</v>
      </c>
      <c r="J46" s="18"/>
    </row>
    <row r="47" spans="1:10" ht="15.75" thickBot="1">
      <c r="A47" s="49"/>
      <c r="B47" s="51"/>
      <c r="C47" s="51"/>
      <c r="D47" s="51"/>
      <c r="E47" s="51"/>
      <c r="F47" s="17" t="s">
        <v>124</v>
      </c>
      <c r="G47" s="9">
        <v>40</v>
      </c>
      <c r="H47" s="11">
        <f t="shared" si="0"/>
        <v>118.944</v>
      </c>
      <c r="I47" s="19">
        <v>4757.76</v>
      </c>
      <c r="J47" s="18"/>
    </row>
    <row r="48" spans="1:10" ht="15.75" customHeight="1" thickBot="1">
      <c r="A48" s="49"/>
      <c r="B48" s="51"/>
      <c r="C48" s="51"/>
      <c r="D48" s="51"/>
      <c r="E48" s="51"/>
      <c r="F48" s="17" t="s">
        <v>125</v>
      </c>
      <c r="G48" s="9">
        <v>2</v>
      </c>
      <c r="H48" s="11">
        <f t="shared" si="0"/>
        <v>790.33</v>
      </c>
      <c r="I48" s="19">
        <v>1580.66</v>
      </c>
      <c r="J48" s="18"/>
    </row>
    <row r="49" spans="1:10" ht="15.75" thickBot="1">
      <c r="A49" s="42"/>
      <c r="B49" s="52"/>
      <c r="C49" s="52"/>
      <c r="D49" s="52"/>
      <c r="E49" s="52"/>
      <c r="F49" s="17" t="s">
        <v>126</v>
      </c>
      <c r="G49" s="9">
        <v>2</v>
      </c>
      <c r="H49" s="11">
        <f t="shared" si="0"/>
        <v>1203.105</v>
      </c>
      <c r="I49" s="19">
        <v>2406.21</v>
      </c>
      <c r="J49" s="18"/>
    </row>
    <row r="50" spans="1:10" ht="26.25" thickBot="1">
      <c r="A50" s="34">
        <v>10</v>
      </c>
      <c r="B50" s="36" t="s">
        <v>11</v>
      </c>
      <c r="C50" s="36" t="s">
        <v>38</v>
      </c>
      <c r="D50" s="36" t="s">
        <v>12</v>
      </c>
      <c r="E50" s="36" t="s">
        <v>51</v>
      </c>
      <c r="F50" s="13" t="s">
        <v>64</v>
      </c>
      <c r="G50" s="9">
        <v>1</v>
      </c>
      <c r="H50" s="11">
        <f t="shared" si="0"/>
        <v>350</v>
      </c>
      <c r="I50" s="19">
        <v>350</v>
      </c>
      <c r="J50" s="18"/>
    </row>
    <row r="51" spans="1:10" ht="51.75" thickBot="1">
      <c r="A51" s="8">
        <v>11</v>
      </c>
      <c r="B51" s="14" t="s">
        <v>31</v>
      </c>
      <c r="C51" s="13" t="s">
        <v>47</v>
      </c>
      <c r="D51" s="15" t="s">
        <v>52</v>
      </c>
      <c r="E51" s="14" t="s">
        <v>51</v>
      </c>
      <c r="F51" s="14" t="s">
        <v>32</v>
      </c>
      <c r="G51" s="13">
        <v>19958</v>
      </c>
      <c r="H51" s="11">
        <f t="shared" si="0"/>
        <v>0.15</v>
      </c>
      <c r="I51" s="20">
        <v>2993.7</v>
      </c>
      <c r="J51" s="18"/>
    </row>
    <row r="52" spans="1:10" ht="39" thickBot="1">
      <c r="A52" s="31">
        <v>12</v>
      </c>
      <c r="B52" s="14" t="s">
        <v>22</v>
      </c>
      <c r="C52" s="13" t="s">
        <v>43</v>
      </c>
      <c r="D52" s="15" t="s">
        <v>23</v>
      </c>
      <c r="E52" s="14" t="s">
        <v>51</v>
      </c>
      <c r="F52" s="14" t="s">
        <v>24</v>
      </c>
      <c r="G52" s="29">
        <v>1</v>
      </c>
      <c r="H52" s="11">
        <f t="shared" si="0"/>
        <v>2772.24</v>
      </c>
      <c r="I52" s="20">
        <v>2772.24</v>
      </c>
      <c r="J52" s="16"/>
    </row>
    <row r="53" spans="1:10" ht="39" thickBot="1">
      <c r="A53" s="8">
        <v>13</v>
      </c>
      <c r="B53" s="14" t="s">
        <v>27</v>
      </c>
      <c r="C53" s="13" t="s">
        <v>45</v>
      </c>
      <c r="D53" s="15" t="s">
        <v>94</v>
      </c>
      <c r="E53" s="14" t="s">
        <v>87</v>
      </c>
      <c r="F53" s="14" t="s">
        <v>28</v>
      </c>
      <c r="G53" s="13">
        <f>3967+4351+14224</f>
        <v>22542</v>
      </c>
      <c r="H53" s="11">
        <f t="shared" si="0"/>
        <v>1.2859453464643775</v>
      </c>
      <c r="I53" s="20">
        <v>28987.78</v>
      </c>
      <c r="J53" s="16"/>
    </row>
    <row r="54" spans="1:10" ht="26.25" thickBot="1">
      <c r="A54" s="8">
        <v>14</v>
      </c>
      <c r="B54" s="14" t="s">
        <v>25</v>
      </c>
      <c r="C54" s="13" t="s">
        <v>44</v>
      </c>
      <c r="D54" s="15" t="s">
        <v>72</v>
      </c>
      <c r="E54" s="14" t="s">
        <v>51</v>
      </c>
      <c r="F54" s="14" t="s">
        <v>26</v>
      </c>
      <c r="G54" s="13">
        <f>27+6</f>
        <v>33</v>
      </c>
      <c r="H54" s="11">
        <f t="shared" si="0"/>
        <v>219.54999999999998</v>
      </c>
      <c r="I54" s="20">
        <v>7245.15</v>
      </c>
      <c r="J54" s="16"/>
    </row>
    <row r="55" spans="1:10" ht="39" thickBot="1">
      <c r="A55" s="8">
        <v>15</v>
      </c>
      <c r="B55" s="14" t="s">
        <v>16</v>
      </c>
      <c r="C55" s="13" t="s">
        <v>40</v>
      </c>
      <c r="D55" s="15" t="s">
        <v>71</v>
      </c>
      <c r="E55" s="14" t="s">
        <v>51</v>
      </c>
      <c r="F55" s="14" t="s">
        <v>17</v>
      </c>
      <c r="G55" s="1">
        <v>1</v>
      </c>
      <c r="H55" s="11">
        <f t="shared" si="0"/>
        <v>2755</v>
      </c>
      <c r="I55" s="20">
        <v>2755</v>
      </c>
      <c r="J55" s="16"/>
    </row>
    <row r="56" spans="1:10" ht="15.75" thickBot="1">
      <c r="A56" s="41">
        <v>16</v>
      </c>
      <c r="B56" s="53" t="s">
        <v>29</v>
      </c>
      <c r="C56" s="53" t="s">
        <v>46</v>
      </c>
      <c r="D56" s="53" t="s">
        <v>65</v>
      </c>
      <c r="E56" s="53" t="s">
        <v>51</v>
      </c>
      <c r="F56" s="14" t="s">
        <v>48</v>
      </c>
      <c r="G56" s="1">
        <v>1</v>
      </c>
      <c r="H56" s="11">
        <f t="shared" si="0"/>
        <v>3949.94</v>
      </c>
      <c r="I56" s="21">
        <v>3949.94</v>
      </c>
      <c r="J56" s="16"/>
    </row>
    <row r="57" spans="1:10" ht="26.25" thickBot="1">
      <c r="A57" s="42"/>
      <c r="B57" s="54"/>
      <c r="C57" s="54"/>
      <c r="D57" s="54"/>
      <c r="E57" s="54"/>
      <c r="F57" s="13" t="s">
        <v>30</v>
      </c>
      <c r="G57" s="13">
        <v>1</v>
      </c>
      <c r="H57" s="11">
        <f t="shared" si="0"/>
        <v>21.24</v>
      </c>
      <c r="I57" s="21">
        <v>21.24</v>
      </c>
      <c r="J57" s="16"/>
    </row>
    <row r="58" spans="1:10" ht="15.75" thickBot="1">
      <c r="A58" s="41">
        <v>17</v>
      </c>
      <c r="B58" s="53" t="s">
        <v>19</v>
      </c>
      <c r="C58" s="53" t="s">
        <v>42</v>
      </c>
      <c r="D58" s="53" t="s">
        <v>20</v>
      </c>
      <c r="E58" s="53" t="s">
        <v>51</v>
      </c>
      <c r="F58" s="13" t="s">
        <v>21</v>
      </c>
      <c r="G58" s="13">
        <f>24.546-7.0414-3.3982</f>
        <v>14.106400000000001</v>
      </c>
      <c r="H58" s="11">
        <f t="shared" si="0"/>
        <v>808.17005047354382</v>
      </c>
      <c r="I58" s="21">
        <f>19411.28-5323.57-2687.34</f>
        <v>11400.369999999999</v>
      </c>
      <c r="J58" s="16"/>
    </row>
    <row r="59" spans="1:10" ht="15.75" thickBot="1">
      <c r="A59" s="42"/>
      <c r="B59" s="54"/>
      <c r="C59" s="54"/>
      <c r="D59" s="54"/>
      <c r="E59" s="54"/>
      <c r="F59" s="13" t="s">
        <v>66</v>
      </c>
      <c r="G59" s="10">
        <f>641.962-140.0902-351.1013</f>
        <v>150.77050000000003</v>
      </c>
      <c r="H59" s="11">
        <f t="shared" si="0"/>
        <v>13.148062784165337</v>
      </c>
      <c r="I59" s="20">
        <f>8166.03-1717.54-4466.15</f>
        <v>1982.3400000000001</v>
      </c>
      <c r="J59" s="16"/>
    </row>
    <row r="60" spans="1:10" ht="15.75" thickBot="1">
      <c r="A60" s="41">
        <v>18</v>
      </c>
      <c r="B60" s="53" t="s">
        <v>18</v>
      </c>
      <c r="C60" s="53" t="s">
        <v>41</v>
      </c>
      <c r="D60" s="53" t="s">
        <v>57</v>
      </c>
      <c r="E60" s="53" t="s">
        <v>51</v>
      </c>
      <c r="F60" s="13" t="s">
        <v>67</v>
      </c>
      <c r="G60" s="9">
        <f>554+208</f>
        <v>762</v>
      </c>
      <c r="H60" s="11">
        <f t="shared" si="0"/>
        <v>15.399002624671915</v>
      </c>
      <c r="I60" s="19">
        <f>8531.05+3202.99</f>
        <v>11734.039999999999</v>
      </c>
      <c r="J60" s="16"/>
    </row>
    <row r="61" spans="1:10" ht="26.25" thickBot="1">
      <c r="A61" s="42"/>
      <c r="B61" s="54"/>
      <c r="C61" s="54"/>
      <c r="D61" s="54"/>
      <c r="E61" s="54"/>
      <c r="F61" s="13" t="s">
        <v>96</v>
      </c>
      <c r="G61" s="9">
        <f>1057+454</f>
        <v>1511</v>
      </c>
      <c r="H61" s="11">
        <f t="shared" si="0"/>
        <v>15.493395102581072</v>
      </c>
      <c r="I61" s="19">
        <f>16376.52+7034</f>
        <v>23410.52</v>
      </c>
      <c r="J61" s="16"/>
    </row>
    <row r="62" spans="1:10" ht="15.75" thickBot="1">
      <c r="A62" s="41">
        <v>19</v>
      </c>
      <c r="B62" s="53" t="s">
        <v>13</v>
      </c>
      <c r="C62" s="53" t="s">
        <v>39</v>
      </c>
      <c r="D62" s="53" t="s">
        <v>56</v>
      </c>
      <c r="E62" s="53" t="s">
        <v>89</v>
      </c>
      <c r="F62" s="14" t="s">
        <v>70</v>
      </c>
      <c r="G62" s="13">
        <v>1</v>
      </c>
      <c r="H62" s="11">
        <f t="shared" si="0"/>
        <v>4637</v>
      </c>
      <c r="I62" s="20">
        <v>4637</v>
      </c>
      <c r="J62" s="16"/>
    </row>
    <row r="63" spans="1:10" ht="24.75" customHeight="1" thickBot="1">
      <c r="A63" s="42"/>
      <c r="B63" s="54"/>
      <c r="C63" s="54"/>
      <c r="D63" s="54"/>
      <c r="E63" s="54"/>
      <c r="F63" s="14" t="s">
        <v>95</v>
      </c>
      <c r="G63" s="13">
        <v>1</v>
      </c>
      <c r="H63" s="11">
        <f>I63/G63</f>
        <v>158.12</v>
      </c>
      <c r="I63" s="21">
        <v>158.12</v>
      </c>
      <c r="J63" s="16"/>
    </row>
    <row r="64" spans="1:10" ht="90" thickBot="1">
      <c r="A64" s="32">
        <v>20</v>
      </c>
      <c r="B64" s="14" t="s">
        <v>49</v>
      </c>
      <c r="C64" s="13" t="s">
        <v>61</v>
      </c>
      <c r="D64" s="15" t="s">
        <v>60</v>
      </c>
      <c r="E64" s="14" t="s">
        <v>51</v>
      </c>
      <c r="F64" s="13" t="s">
        <v>50</v>
      </c>
      <c r="G64" s="13">
        <v>7.08</v>
      </c>
      <c r="H64" s="11">
        <f>I64/G64</f>
        <v>704.5593220338983</v>
      </c>
      <c r="I64" s="21">
        <v>4988.28</v>
      </c>
      <c r="J64" s="16"/>
    </row>
    <row r="65" spans="1:10" ht="26.25" thickBot="1">
      <c r="A65" s="8">
        <v>21</v>
      </c>
      <c r="B65" s="13" t="s">
        <v>142</v>
      </c>
      <c r="C65" s="13" t="s">
        <v>143</v>
      </c>
      <c r="D65" s="13" t="s">
        <v>144</v>
      </c>
      <c r="E65" s="13"/>
      <c r="F65" s="14" t="s">
        <v>145</v>
      </c>
      <c r="G65" s="13">
        <v>1</v>
      </c>
      <c r="H65" s="11">
        <f t="shared" si="0"/>
        <v>7579</v>
      </c>
      <c r="I65" s="21">
        <v>7579</v>
      </c>
      <c r="J65" s="16"/>
    </row>
    <row r="66" spans="1:10" ht="26.25" thickBot="1">
      <c r="A66" s="32">
        <v>22</v>
      </c>
      <c r="B66" s="37" t="s">
        <v>100</v>
      </c>
      <c r="C66" s="37" t="s">
        <v>101</v>
      </c>
      <c r="D66" s="30"/>
      <c r="E66" s="30"/>
      <c r="F66" s="14" t="s">
        <v>102</v>
      </c>
      <c r="G66" s="13">
        <v>6</v>
      </c>
      <c r="H66" s="11">
        <f t="shared" si="0"/>
        <v>1000</v>
      </c>
      <c r="I66" s="21">
        <v>6000</v>
      </c>
      <c r="J66" s="16"/>
    </row>
    <row r="67" spans="1:10" ht="26.25" thickBot="1">
      <c r="A67" s="32">
        <v>23</v>
      </c>
      <c r="B67" s="37" t="s">
        <v>146</v>
      </c>
      <c r="C67" s="37" t="s">
        <v>147</v>
      </c>
      <c r="D67" s="37" t="s">
        <v>148</v>
      </c>
      <c r="E67" s="37" t="s">
        <v>149</v>
      </c>
      <c r="F67" s="14" t="s">
        <v>150</v>
      </c>
      <c r="G67" s="13">
        <v>20</v>
      </c>
      <c r="H67" s="11">
        <f t="shared" si="0"/>
        <v>370</v>
      </c>
      <c r="I67" s="21">
        <v>7400</v>
      </c>
      <c r="J67" s="16"/>
    </row>
    <row r="68" spans="1:10" ht="26.25" thickBot="1">
      <c r="A68" s="32">
        <v>24</v>
      </c>
      <c r="B68" s="14" t="s">
        <v>151</v>
      </c>
      <c r="C68" s="13" t="s">
        <v>152</v>
      </c>
      <c r="D68" s="38" t="s">
        <v>153</v>
      </c>
      <c r="E68" s="37" t="s">
        <v>154</v>
      </c>
      <c r="F68" s="14" t="s">
        <v>155</v>
      </c>
      <c r="G68" s="13">
        <v>1</v>
      </c>
      <c r="H68" s="11">
        <f t="shared" si="0"/>
        <v>3900</v>
      </c>
      <c r="I68" s="21">
        <v>3900</v>
      </c>
      <c r="J68" s="16"/>
    </row>
    <row r="69" spans="1:10" ht="26.25" thickBot="1">
      <c r="A69" s="32">
        <v>25</v>
      </c>
      <c r="B69" s="30" t="s">
        <v>73</v>
      </c>
      <c r="C69" s="30" t="s">
        <v>74</v>
      </c>
      <c r="D69" s="30" t="s">
        <v>92</v>
      </c>
      <c r="E69" s="14" t="s">
        <v>93</v>
      </c>
      <c r="F69" s="14" t="s">
        <v>75</v>
      </c>
      <c r="G69" s="13">
        <v>1</v>
      </c>
      <c r="H69" s="11">
        <f t="shared" si="0"/>
        <v>2060</v>
      </c>
      <c r="I69" s="20">
        <v>2060</v>
      </c>
      <c r="J69" s="16"/>
    </row>
    <row r="70" spans="1:10" ht="26.25" thickBot="1">
      <c r="A70" s="41">
        <v>26</v>
      </c>
      <c r="B70" s="53" t="s">
        <v>15</v>
      </c>
      <c r="C70" s="53" t="s">
        <v>84</v>
      </c>
      <c r="D70" s="23" t="s">
        <v>98</v>
      </c>
      <c r="E70" s="53" t="s">
        <v>83</v>
      </c>
      <c r="F70" s="14" t="s">
        <v>86</v>
      </c>
      <c r="G70" s="13">
        <v>1</v>
      </c>
      <c r="H70" s="11">
        <f t="shared" si="0"/>
        <v>4500</v>
      </c>
      <c r="I70" s="21">
        <v>4500</v>
      </c>
      <c r="J70" s="16"/>
    </row>
    <row r="71" spans="1:10" ht="26.25" thickBot="1">
      <c r="A71" s="42"/>
      <c r="B71" s="54"/>
      <c r="C71" s="54"/>
      <c r="D71" s="23" t="s">
        <v>97</v>
      </c>
      <c r="E71" s="54"/>
      <c r="F71" s="14" t="s">
        <v>85</v>
      </c>
      <c r="G71" s="13">
        <v>1</v>
      </c>
      <c r="H71" s="11">
        <f t="shared" si="0"/>
        <v>7500</v>
      </c>
      <c r="I71" s="21">
        <v>7500</v>
      </c>
      <c r="J71" s="16"/>
    </row>
    <row r="72" spans="1:10" ht="39" thickBot="1">
      <c r="A72" s="8">
        <v>27</v>
      </c>
      <c r="B72" s="14" t="s">
        <v>53</v>
      </c>
      <c r="C72" s="13" t="s">
        <v>54</v>
      </c>
      <c r="D72" s="15" t="s">
        <v>55</v>
      </c>
      <c r="E72" s="14" t="s">
        <v>51</v>
      </c>
      <c r="F72" s="14" t="s">
        <v>14</v>
      </c>
      <c r="G72" s="1">
        <v>1</v>
      </c>
      <c r="H72" s="11">
        <f t="shared" si="0"/>
        <v>2452.8000000000002</v>
      </c>
      <c r="I72" s="21">
        <v>2452.8000000000002</v>
      </c>
      <c r="J72" s="18"/>
    </row>
    <row r="73" spans="1:10" ht="26.25" thickBot="1">
      <c r="A73" s="8">
        <v>28</v>
      </c>
      <c r="B73" s="13" t="s">
        <v>77</v>
      </c>
      <c r="C73" s="13" t="s">
        <v>78</v>
      </c>
      <c r="D73" s="13" t="s">
        <v>79</v>
      </c>
      <c r="E73" s="13" t="s">
        <v>80</v>
      </c>
      <c r="F73" s="14" t="s">
        <v>90</v>
      </c>
      <c r="G73" s="1">
        <v>13</v>
      </c>
      <c r="H73" s="11">
        <f t="shared" si="0"/>
        <v>700</v>
      </c>
      <c r="I73" s="21">
        <v>9100</v>
      </c>
      <c r="J73" s="18"/>
    </row>
    <row r="74" spans="1:10" ht="39" thickBot="1">
      <c r="A74" s="8">
        <v>29</v>
      </c>
      <c r="B74" s="14" t="s">
        <v>76</v>
      </c>
      <c r="C74" s="13" t="s">
        <v>68</v>
      </c>
      <c r="D74" s="15" t="s">
        <v>69</v>
      </c>
      <c r="E74" s="14"/>
      <c r="F74" s="13" t="s">
        <v>62</v>
      </c>
      <c r="G74" s="9">
        <v>1</v>
      </c>
      <c r="H74" s="22">
        <f t="shared" si="0"/>
        <v>229</v>
      </c>
      <c r="I74" s="19">
        <v>229</v>
      </c>
      <c r="J74" s="16"/>
    </row>
    <row r="75" spans="1:10" ht="15.75" thickBot="1">
      <c r="A75" s="24" t="s">
        <v>33</v>
      </c>
      <c r="B75" s="25"/>
      <c r="C75" s="25"/>
      <c r="D75" s="25"/>
      <c r="E75" s="25"/>
      <c r="F75" s="25"/>
      <c r="G75" s="25"/>
      <c r="H75" s="25"/>
      <c r="I75" s="26">
        <f>SUM(I7:I74)</f>
        <v>343058.98</v>
      </c>
    </row>
    <row r="76" spans="1:10" ht="30" customHeight="1"/>
    <row r="77" spans="1:10">
      <c r="B77" s="56" t="s">
        <v>187</v>
      </c>
      <c r="C77" s="56"/>
      <c r="D77" s="56"/>
      <c r="E77" s="56"/>
      <c r="F77" s="57"/>
      <c r="G77" s="57"/>
      <c r="H77" s="58" t="s">
        <v>188</v>
      </c>
      <c r="I77" s="58"/>
    </row>
    <row r="78" spans="1:10">
      <c r="B78" s="59"/>
      <c r="C78" s="59"/>
      <c r="D78" s="59"/>
      <c r="E78" s="60"/>
      <c r="F78" s="61" t="s">
        <v>189</v>
      </c>
      <c r="G78" s="61"/>
      <c r="H78" s="62"/>
      <c r="I78" s="62"/>
    </row>
    <row r="79" spans="1:10">
      <c r="B79" s="56" t="s">
        <v>190</v>
      </c>
      <c r="C79" s="56"/>
      <c r="D79" s="56"/>
      <c r="E79" s="56"/>
      <c r="F79" s="63"/>
      <c r="G79" s="63"/>
      <c r="H79" s="56" t="s">
        <v>191</v>
      </c>
      <c r="I79" s="56"/>
    </row>
    <row r="80" spans="1:10">
      <c r="B80" s="64"/>
      <c r="C80" s="64"/>
      <c r="D80" s="64"/>
      <c r="E80" s="65"/>
      <c r="F80" s="65" t="s">
        <v>192</v>
      </c>
      <c r="G80" s="65"/>
      <c r="H80" s="64"/>
      <c r="I80" s="64"/>
    </row>
    <row r="81" spans="2:9">
      <c r="B81" s="66" t="s">
        <v>193</v>
      </c>
      <c r="C81" s="66"/>
      <c r="D81" s="66"/>
      <c r="E81" s="66"/>
      <c r="F81" s="67"/>
      <c r="G81" s="68"/>
      <c r="H81" s="66"/>
      <c r="I81" s="66"/>
    </row>
    <row r="82" spans="2:9">
      <c r="B82" s="69"/>
      <c r="C82" s="69"/>
      <c r="D82" s="69"/>
      <c r="E82" s="65"/>
      <c r="F82" s="65"/>
      <c r="G82" s="65"/>
      <c r="H82" s="64"/>
      <c r="I82" s="64"/>
    </row>
    <row r="83" spans="2:9">
      <c r="B83" s="69" t="s">
        <v>194</v>
      </c>
      <c r="C83" s="69"/>
      <c r="D83" s="69"/>
      <c r="E83" s="65"/>
      <c r="F83" s="64"/>
      <c r="G83" s="64"/>
      <c r="H83" s="64"/>
      <c r="I83" s="64"/>
    </row>
  </sheetData>
  <mergeCells count="71">
    <mergeCell ref="B81:E81"/>
    <mergeCell ref="H81:I81"/>
    <mergeCell ref="B82:D82"/>
    <mergeCell ref="B83:D83"/>
    <mergeCell ref="B77:E77"/>
    <mergeCell ref="F77:G77"/>
    <mergeCell ref="H77:I77"/>
    <mergeCell ref="B78:D78"/>
    <mergeCell ref="B79:E79"/>
    <mergeCell ref="H79:I79"/>
    <mergeCell ref="D44:D49"/>
    <mergeCell ref="E44:E49"/>
    <mergeCell ref="A70:A71"/>
    <mergeCell ref="B70:B71"/>
    <mergeCell ref="C70:C71"/>
    <mergeCell ref="E70:E71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56:A57"/>
    <mergeCell ref="B56:B57"/>
    <mergeCell ref="C56:C57"/>
    <mergeCell ref="D56:D57"/>
    <mergeCell ref="E56:E57"/>
    <mergeCell ref="A44:A49"/>
    <mergeCell ref="B44:B49"/>
    <mergeCell ref="C44:C49"/>
    <mergeCell ref="A20:A30"/>
    <mergeCell ref="B20:B30"/>
    <mergeCell ref="C20:C30"/>
    <mergeCell ref="D20:D30"/>
    <mergeCell ref="E20:E30"/>
    <mergeCell ref="A32:A34"/>
    <mergeCell ref="B32:B34"/>
    <mergeCell ref="C32:C34"/>
    <mergeCell ref="D32:D34"/>
    <mergeCell ref="E32:E34"/>
    <mergeCell ref="A1:E1"/>
    <mergeCell ref="A2:D2"/>
    <mergeCell ref="D4:F4"/>
    <mergeCell ref="A5:A6"/>
    <mergeCell ref="B5:D5"/>
    <mergeCell ref="E5:E6"/>
    <mergeCell ref="F5:I5"/>
    <mergeCell ref="D37:D42"/>
    <mergeCell ref="A36:A43"/>
    <mergeCell ref="B36:B43"/>
    <mergeCell ref="C36:C43"/>
    <mergeCell ref="E37:E43"/>
    <mergeCell ref="E12:E19"/>
    <mergeCell ref="A8:A11"/>
    <mergeCell ref="B8:B11"/>
    <mergeCell ref="C8:C11"/>
    <mergeCell ref="D9:D11"/>
    <mergeCell ref="E9:E11"/>
    <mergeCell ref="A12:A19"/>
    <mergeCell ref="B12:B19"/>
    <mergeCell ref="C12:C19"/>
    <mergeCell ref="D12:D19"/>
  </mergeCells>
  <pageMargins left="0.43307086614173229" right="0.31496062992125984" top="0.59055118110236227" bottom="0.47244094488188981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2014г.</vt:lpstr>
      <vt:lpstr>'август 2014г.'!Область_печати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2014-10-02T05:07:44Z</cp:lastPrinted>
  <dcterms:created xsi:type="dcterms:W3CDTF">2013-03-19T05:22:52Z</dcterms:created>
  <dcterms:modified xsi:type="dcterms:W3CDTF">2014-10-02T05:08:49Z</dcterms:modified>
</cp:coreProperties>
</file>