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декаб.2015г." sheetId="13" r:id="rId1"/>
  </sheets>
  <definedNames>
    <definedName name="_xlnm.Print_Area" localSheetId="0">декаб.2015г.!$A$1:$I$197</definedName>
  </definedNames>
  <calcPr calcId="145621" refMode="R1C1"/>
</workbook>
</file>

<file path=xl/calcChain.xml><?xml version="1.0" encoding="utf-8"?>
<calcChain xmlns="http://schemas.openxmlformats.org/spreadsheetml/2006/main">
  <c r="H20" i="13" l="1"/>
  <c r="H19" i="13"/>
  <c r="H18" i="13"/>
  <c r="H17" i="13"/>
  <c r="H16" i="13"/>
  <c r="H15" i="13"/>
  <c r="H14" i="13"/>
  <c r="H13" i="13"/>
  <c r="H12" i="13"/>
  <c r="H11" i="13"/>
  <c r="H10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G173" i="13" l="1"/>
  <c r="I181" i="13" l="1"/>
  <c r="G181" i="13"/>
  <c r="I180" i="13"/>
  <c r="G180" i="13"/>
  <c r="H146" i="13"/>
  <c r="H145" i="13"/>
  <c r="H144" i="13"/>
  <c r="H143" i="13"/>
  <c r="H155" i="13" l="1"/>
  <c r="H156" i="13"/>
  <c r="H157" i="13"/>
  <c r="H158" i="13"/>
  <c r="H159" i="13"/>
  <c r="H160" i="13"/>
  <c r="H161" i="13"/>
  <c r="I162" i="13"/>
  <c r="G162" i="13"/>
  <c r="H126" i="13"/>
  <c r="H147" i="13" l="1"/>
  <c r="H96" i="13" l="1"/>
  <c r="G93" i="13"/>
  <c r="H170" i="13"/>
  <c r="H142" i="13"/>
  <c r="H141" i="13"/>
  <c r="H140" i="13"/>
  <c r="H139" i="13"/>
  <c r="H138" i="13"/>
  <c r="H125" i="13"/>
  <c r="H95" i="13"/>
  <c r="H94" i="13"/>
  <c r="H99" i="13"/>
  <c r="I112" i="13"/>
  <c r="G112" i="13"/>
  <c r="I111" i="13"/>
  <c r="G111" i="13"/>
  <c r="H110" i="13"/>
  <c r="H113" i="13"/>
  <c r="H114" i="13"/>
  <c r="H115" i="13"/>
  <c r="I174" i="13"/>
  <c r="G174" i="13"/>
  <c r="H79" i="13"/>
  <c r="H148" i="13"/>
  <c r="I188" i="13" l="1"/>
  <c r="H112" i="13"/>
  <c r="H111" i="13"/>
  <c r="H91" i="13" l="1"/>
  <c r="H90" i="13"/>
  <c r="H89" i="13"/>
  <c r="H98" i="13"/>
  <c r="H135" i="13"/>
  <c r="H128" i="13"/>
  <c r="H129" i="13"/>
  <c r="H130" i="13"/>
  <c r="H131" i="13"/>
  <c r="H132" i="13"/>
  <c r="H133" i="13"/>
  <c r="H184" i="13"/>
  <c r="H77" i="13"/>
  <c r="H78" i="13"/>
  <c r="H80" i="13"/>
  <c r="H81" i="13"/>
  <c r="H82" i="13"/>
  <c r="H83" i="13"/>
  <c r="H84" i="13"/>
  <c r="H85" i="13"/>
  <c r="H86" i="13"/>
  <c r="H87" i="13"/>
  <c r="H88" i="13"/>
  <c r="H92" i="13"/>
  <c r="H93" i="13"/>
  <c r="H97" i="13"/>
  <c r="H100" i="13"/>
  <c r="H101" i="13"/>
  <c r="H102" i="13"/>
  <c r="H103" i="13"/>
  <c r="H104" i="13"/>
  <c r="H105" i="13"/>
  <c r="H106" i="13"/>
  <c r="H107" i="13"/>
  <c r="H108" i="13"/>
  <c r="H109" i="13"/>
  <c r="H116" i="13"/>
  <c r="H117" i="13"/>
  <c r="H118" i="13"/>
  <c r="H119" i="13"/>
  <c r="H120" i="13"/>
  <c r="H121" i="13"/>
  <c r="H122" i="13"/>
  <c r="H123" i="13"/>
  <c r="H124" i="13"/>
  <c r="H127" i="13"/>
  <c r="H134" i="13"/>
  <c r="H136" i="13"/>
  <c r="H137" i="13"/>
  <c r="H149" i="13"/>
  <c r="H150" i="13"/>
  <c r="H151" i="13"/>
  <c r="H152" i="13"/>
  <c r="H153" i="13"/>
  <c r="H154" i="13"/>
  <c r="H163" i="13"/>
  <c r="H164" i="13"/>
  <c r="H165" i="13"/>
  <c r="H166" i="13"/>
  <c r="H167" i="13"/>
  <c r="H168" i="13"/>
  <c r="H169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5" i="13"/>
  <c r="H186" i="13"/>
  <c r="H187" i="13"/>
  <c r="H162" i="13" l="1"/>
  <c r="H66" i="13"/>
  <c r="H64" i="13"/>
  <c r="H57" i="13"/>
  <c r="H76" i="13" l="1"/>
  <c r="H75" i="13"/>
  <c r="H74" i="13"/>
  <c r="H73" i="13"/>
  <c r="H72" i="13"/>
  <c r="H71" i="13"/>
  <c r="H70" i="13"/>
  <c r="H69" i="13"/>
  <c r="H68" i="13"/>
  <c r="H67" i="13"/>
  <c r="H65" i="13"/>
  <c r="H63" i="13"/>
  <c r="H62" i="13"/>
  <c r="H61" i="13"/>
  <c r="H60" i="13"/>
  <c r="H59" i="13"/>
  <c r="H58" i="13"/>
  <c r="H56" i="13"/>
  <c r="H55" i="13"/>
  <c r="H54" i="13"/>
  <c r="H53" i="13"/>
  <c r="H52" i="13"/>
  <c r="H51" i="13"/>
  <c r="H50" i="13"/>
  <c r="H49" i="13"/>
  <c r="H48" i="13"/>
</calcChain>
</file>

<file path=xl/sharedStrings.xml><?xml version="1.0" encoding="utf-8"?>
<sst xmlns="http://schemas.openxmlformats.org/spreadsheetml/2006/main" count="369" uniqueCount="348">
  <si>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</si>
  <si>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</si>
  <si>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</si>
  <si>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</si>
  <si>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</si>
  <si>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</si>
  <si>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</si>
  <si>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</si>
  <si>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</si>
  <si>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</si>
  <si>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</si>
  <si>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</si>
  <si>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</si>
  <si>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</si>
  <si>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</si>
  <si>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</si>
  <si>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</si>
  <si>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</si>
  <si>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</si>
  <si>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</si>
  <si>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</si>
  <si>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</si>
  <si>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</si>
  <si>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</si>
  <si>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</si>
  <si>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</si>
  <si>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</si>
  <si>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</si>
  <si>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</si>
  <si>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</si>
  <si>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</si>
  <si>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</si>
  <si>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СХ ОАО "Белореченское"</t>
  </si>
  <si>
    <t>Ирк. обл., Усольский р-он, п. Белореченский</t>
  </si>
  <si>
    <t>сосиски</t>
  </si>
  <si>
    <t>картофель</t>
  </si>
  <si>
    <t>капуста</t>
  </si>
  <si>
    <t>морковь</t>
  </si>
  <si>
    <t>лук</t>
  </si>
  <si>
    <t>свекла</t>
  </si>
  <si>
    <t>яйцо куриное</t>
  </si>
  <si>
    <t>ИП Литвинова Е.Д.</t>
  </si>
  <si>
    <t>чеснок</t>
  </si>
  <si>
    <t>огурцы</t>
  </si>
  <si>
    <t>помидоры</t>
  </si>
  <si>
    <t>яблоки</t>
  </si>
  <si>
    <t>количество</t>
  </si>
  <si>
    <t>цена</t>
  </si>
  <si>
    <t>стоимость</t>
  </si>
  <si>
    <t>ООО "Продукт Лидер"</t>
  </si>
  <si>
    <t>г. Ангарск, квартал 215, строение 21</t>
  </si>
  <si>
    <t>сахар</t>
  </si>
  <si>
    <t>мука в/с</t>
  </si>
  <si>
    <t>масло подсолнечное</t>
  </si>
  <si>
    <t>ИП Столярская И.З.</t>
  </si>
  <si>
    <t>г. Ангарск, 11 м-он, д. 4, кв. 21</t>
  </si>
  <si>
    <t>маргарин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</si>
  <si>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</si>
  <si>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</si>
  <si>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</si>
  <si>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</si>
  <si>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</si>
  <si>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</si>
  <si>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</si>
  <si>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</si>
  <si>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</si>
  <si>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</si>
  <si>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</si>
  <si>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8 м-он, д. 19/19а</t>
  </si>
  <si>
    <t>горох колотый</t>
  </si>
  <si>
    <t>говядина б/к</t>
  </si>
  <si>
    <t>свинина б/к</t>
  </si>
  <si>
    <t>печень говяжья</t>
  </si>
  <si>
    <t>зеленый горошек</t>
  </si>
  <si>
    <t>шампиньоны</t>
  </si>
  <si>
    <t>местная связь</t>
  </si>
  <si>
    <t>МВД России по Иркутской области ФГКУ УВО ГУ</t>
  </si>
  <si>
    <t>г. Ангарск, ул.Бульварная,8</t>
  </si>
  <si>
    <t>№КАОО00001695 от 01.01.2013</t>
  </si>
  <si>
    <t>услуги по тарифн.плану "Почта"</t>
  </si>
  <si>
    <t>молоко сухое</t>
  </si>
  <si>
    <t>пшено</t>
  </si>
  <si>
    <t>соль</t>
  </si>
  <si>
    <t>лимон</t>
  </si>
  <si>
    <t>шиповник</t>
  </si>
  <si>
    <t>говядина тушеная</t>
  </si>
  <si>
    <t>бензин АИ-92</t>
  </si>
  <si>
    <t>тех. обслужив. и ремонт ККМ</t>
  </si>
  <si>
    <t>теплоноситель</t>
  </si>
  <si>
    <t>транспортировка сточных вод</t>
  </si>
  <si>
    <t>холодная питьевая вода</t>
  </si>
  <si>
    <t>г. Москва, ш Алтуфьевское, дом 37, корпус 1</t>
  </si>
  <si>
    <t>169568 от 16.12.2008г ЛС 156075</t>
  </si>
  <si>
    <t>№130100947 от 01.01.2013г.</t>
  </si>
  <si>
    <t>№39/14 от 01.01.2014г.</t>
  </si>
  <si>
    <t>крупа перловая</t>
  </si>
  <si>
    <t>рис</t>
  </si>
  <si>
    <t>ИП Бегаева Евгения Владиславовна</t>
  </si>
  <si>
    <t>г.Ангарск, ул.Жданова, дом 3</t>
  </si>
  <si>
    <t>ИП Письменный Юрий Михайлович</t>
  </si>
  <si>
    <t>г.Ангарск, мкр-н Майск, Переулок Автоматики 1</t>
  </si>
  <si>
    <t>ЗАО Сибконт</t>
  </si>
  <si>
    <t>г.Ангарск, 32м-рн, дом4, кв.79</t>
  </si>
  <si>
    <t>информационно-технолог. сопров. 1С предприятие</t>
  </si>
  <si>
    <t>дезинсекция</t>
  </si>
  <si>
    <t>ЗАО Мастерхост</t>
  </si>
  <si>
    <t>ИП Голубева Наталья Васильевна</t>
  </si>
  <si>
    <t>г.Ангарск,                                                      257-й квартал, дом №10, кв.1</t>
  </si>
  <si>
    <t>кальмары</t>
  </si>
  <si>
    <t>крабовые палочки</t>
  </si>
  <si>
    <t>цыплята бр</t>
  </si>
  <si>
    <t>масло крестьянское</t>
  </si>
  <si>
    <t>майонез</t>
  </si>
  <si>
    <t>тех.обслуж.ОПС</t>
  </si>
  <si>
    <t>Отбор: Учреждение "ГАПОУ ИО АИТ"</t>
  </si>
  <si>
    <t>ацетилен</t>
  </si>
  <si>
    <t>кислород</t>
  </si>
  <si>
    <t>ФБУ "Иркутский ЦСМ"</t>
  </si>
  <si>
    <t>ООО "Майская типография"</t>
  </si>
  <si>
    <t xml:space="preserve">абон.плата за почт.ящик </t>
  </si>
  <si>
    <t>№08/01-14 от 31.03.2014г.</t>
  </si>
  <si>
    <t>макаронные изделия</t>
  </si>
  <si>
    <t>кукуруза</t>
  </si>
  <si>
    <t>повидло</t>
  </si>
  <si>
    <t>сахарная пудра</t>
  </si>
  <si>
    <t>мышь проводная</t>
  </si>
  <si>
    <t>томатная паста</t>
  </si>
  <si>
    <t>изюм</t>
  </si>
  <si>
    <t>гречка</t>
  </si>
  <si>
    <t>ООО "Посуда-Центр сервис"</t>
  </si>
  <si>
    <t>перец сладкий</t>
  </si>
  <si>
    <t>крахмал</t>
  </si>
  <si>
    <t>фильтр масляный</t>
  </si>
  <si>
    <t>апельсины</t>
  </si>
  <si>
    <t xml:space="preserve">сыр </t>
  </si>
  <si>
    <t>№5970315/0031Д от 01.01.2015г.</t>
  </si>
  <si>
    <t>01.01.2015-31.12.2015гг.</t>
  </si>
  <si>
    <t>01.01.2014-31.12.2015гг.</t>
  </si>
  <si>
    <t>№15-м/2015 от 30.12.2014</t>
  </si>
  <si>
    <t>№1644865 от 01.01.2015г.</t>
  </si>
  <si>
    <t>№1004 от 03.03.2014г</t>
  </si>
  <si>
    <t>01.04.2014-31.12.2015гг.</t>
  </si>
  <si>
    <t>№665816/342 от 01.01.2015г.</t>
  </si>
  <si>
    <t>№420/214 от 30.12.2014г.</t>
  </si>
  <si>
    <t>№363 от 01.01.2015г.</t>
  </si>
  <si>
    <t>ИП Акимин С.Н.</t>
  </si>
  <si>
    <t>г. Ангарск,                                                                  106-й кв-л, д.6, кв.44</t>
  </si>
  <si>
    <t>ЗАО "Стройкомплекс"</t>
  </si>
  <si>
    <t>г.Ангарск, мкр.Шеститысячник, ул.Фурманова, д.3</t>
  </si>
  <si>
    <t>№ПОСТ-1157/15 от 04.03.2015г.</t>
  </si>
  <si>
    <t>04.03.2015-31.12.2015гг.</t>
  </si>
  <si>
    <t>полотно дверное</t>
  </si>
  <si>
    <t>коробка дверная</t>
  </si>
  <si>
    <t>№И-03/15 от 01.03.2015г.</t>
  </si>
  <si>
    <t>01.03.2015-31.12.2015гг.</t>
  </si>
  <si>
    <t>ООО "ДНС Трейд"</t>
  </si>
  <si>
    <t>курага</t>
  </si>
  <si>
    <t>ООО "Альфа-Окна"</t>
  </si>
  <si>
    <t>поверка микрометры</t>
  </si>
  <si>
    <t>№ 20150217 от 27.02.2015г.</t>
  </si>
  <si>
    <t>01.03.2014-31.12.2015гг.</t>
  </si>
  <si>
    <t>огурцы маринов.</t>
  </si>
  <si>
    <t>электромонтажные работы</t>
  </si>
  <si>
    <t>молоко сгущеное</t>
  </si>
  <si>
    <t>ООО "Санитарно-эпидемиологический сервис"</t>
  </si>
  <si>
    <t>г.Ангарск, 73 квартал, дом 7, кв.14</t>
  </si>
  <si>
    <t>№35 от 16.01.2015г.</t>
  </si>
  <si>
    <t>16.01.2015-31.12.2015гг.</t>
  </si>
  <si>
    <t>наличник 60х15</t>
  </si>
  <si>
    <t>кисель брикет</t>
  </si>
  <si>
    <t>замена магнитного вала HP LJ 1010</t>
  </si>
  <si>
    <t>сайра натур.</t>
  </si>
  <si>
    <t>фреон</t>
  </si>
  <si>
    <t>припой</t>
  </si>
  <si>
    <t>г. Новосибирск,                                 ул.Никитина, д. 112а</t>
  </si>
  <si>
    <t>ООО "Иркутский центр Сварки и сервиса"</t>
  </si>
  <si>
    <t>г.Иркутск, ул. Красногвардейская, дом 23, оф.2</t>
  </si>
  <si>
    <t>г.Ангарск, мкр Майск, ул.Димитрова, дом 1</t>
  </si>
  <si>
    <t>горбуша потр.</t>
  </si>
  <si>
    <t>минтай филе</t>
  </si>
  <si>
    <t>дрожжи сух.</t>
  </si>
  <si>
    <t>компот ананас</t>
  </si>
  <si>
    <t>компот персик</t>
  </si>
  <si>
    <t>кофе пакетир.</t>
  </si>
  <si>
    <t>перец молотый</t>
  </si>
  <si>
    <t>№72,73-п/2015 от 01.10.2015г., 81,82-п/2015 от 21.10.2015г.</t>
  </si>
  <si>
    <t>01.10.2015-31.12.2015гг</t>
  </si>
  <si>
    <t>г.Иркутск, ул.2-я Железнодорожная, 78</t>
  </si>
  <si>
    <t>№110/15 от 14.10.2015г.</t>
  </si>
  <si>
    <t>Предприниматель Воробьев Андрей Алексеевич</t>
  </si>
  <si>
    <t>г.Ангарск, 18 мик/н, дом 1, кв.279</t>
  </si>
  <si>
    <t>№111/15 от 23.10.2015г.</t>
  </si>
  <si>
    <t>23.10.2015-31.12.2015гг.</t>
  </si>
  <si>
    <t>14.10.2015-31.12.2015гг.</t>
  </si>
  <si>
    <t>№112/15 от 01.10.2015г.</t>
  </si>
  <si>
    <t>01.10.2015-31.12.2015гг.</t>
  </si>
  <si>
    <t>№78,79-п/2015 от 08.10.2015г.</t>
  </si>
  <si>
    <t>08.10.2015-31.12.2015гг.</t>
  </si>
  <si>
    <t>манка</t>
  </si>
  <si>
    <t>шоколад 25гр</t>
  </si>
  <si>
    <t>шоколад 90гр</t>
  </si>
  <si>
    <t xml:space="preserve">сыр нежный </t>
  </si>
  <si>
    <t>сахар -рафинад</t>
  </si>
  <si>
    <t>салат из морской капусты</t>
  </si>
  <si>
    <t>печенье</t>
  </si>
  <si>
    <t>вафли сливочные</t>
  </si>
  <si>
    <t xml:space="preserve"> №89,90-п/2015 от 05.11.2015г.,  №98,99-п/2015 от 19.11.2015г.</t>
  </si>
  <si>
    <t>05.11.2015-31.12.2015гг</t>
  </si>
  <si>
    <t>№93,94-п/2015 от 09.11.2015г., №83,84-п/2015 от 21.10.2015г</t>
  </si>
  <si>
    <t>замена пускателя</t>
  </si>
  <si>
    <t>вызов и перв.диагност.</t>
  </si>
  <si>
    <t>замена микродвигателя</t>
  </si>
  <si>
    <t>микродвигатель</t>
  </si>
  <si>
    <t>ремонт копировального аппарата</t>
  </si>
  <si>
    <t>24.11.2015-31.12.2015гг.</t>
  </si>
  <si>
    <t>№620/2015 от 05.11.2015г.</t>
  </si>
  <si>
    <t>05.11.2015-31.12.2015гг.</t>
  </si>
  <si>
    <t>колбаса варен.</t>
  </si>
  <si>
    <t>лавровый лист</t>
  </si>
  <si>
    <t>с 01.12.2015. по 31.12.2015г.</t>
  </si>
  <si>
    <t>г.Иркутск,                                                      ул. Чехова, дом № 8</t>
  </si>
  <si>
    <t>№68-03/391/2-15р от 24.11.2015г.</t>
  </si>
  <si>
    <t>установка откосов ПВХ</t>
  </si>
  <si>
    <t>г. Ангарск, 14-й мкр., д. 1, кв.219</t>
  </si>
  <si>
    <t>№7/5052  от 06.11.2015г.</t>
  </si>
  <si>
    <t>06.11.2015-31.12.2015гг.</t>
  </si>
  <si>
    <t>поверка машины испыт.ун.</t>
  </si>
  <si>
    <t>поверка копры маятник.</t>
  </si>
  <si>
    <t>поверка приборов твердости</t>
  </si>
  <si>
    <t>доплата за выезд</t>
  </si>
  <si>
    <t xml:space="preserve">заправка картриджа HP LJ 1005/1010 тонером </t>
  </si>
  <si>
    <t xml:space="preserve">заправка картриджа CANON FC тонером </t>
  </si>
  <si>
    <t>замена фотобарабана HP LJ 1005/1010</t>
  </si>
  <si>
    <t>ремонт картриджа</t>
  </si>
  <si>
    <t>программирование чипа картриджа</t>
  </si>
  <si>
    <t>№ 2015 от 30.11.2015г.</t>
  </si>
  <si>
    <t>30.11.2015-31.12.2015гг.</t>
  </si>
  <si>
    <t>панорамные очки</t>
  </si>
  <si>
    <t>цанга М8х1 d2мм</t>
  </si>
  <si>
    <t>цанга М8х1 d3мм</t>
  </si>
  <si>
    <t>сопло керам.9/43М18*1,5</t>
  </si>
  <si>
    <t>сопло керам.12/47М18*1,5</t>
  </si>
  <si>
    <t>№125 от 14.12.2015г.</t>
  </si>
  <si>
    <t>14.12.2015-31.12.2015гг.</t>
  </si>
  <si>
    <t>№19/12-2015 от 18.12.2015г.</t>
  </si>
  <si>
    <t>18.12.2015-31.12.2015гг.</t>
  </si>
  <si>
    <t>ремонт освещения</t>
  </si>
  <si>
    <t>заправка системы фреоном</t>
  </si>
  <si>
    <t>штуцер Шредера</t>
  </si>
  <si>
    <t>комплекс работ эл.части</t>
  </si>
  <si>
    <t>настройка , регулировка эл.блока управления</t>
  </si>
  <si>
    <t>системный блок</t>
  </si>
  <si>
    <t>07.12.2015-07.12.2016гг.</t>
  </si>
  <si>
    <t>№А-00154769 от 07.12.2015г.</t>
  </si>
  <si>
    <t>№ИР5-000045 от 26.11.2015г.</t>
  </si>
  <si>
    <t>26.11.2015-26.11.2016гг.</t>
  </si>
  <si>
    <t>ООО "ЗМЗ Сервис"</t>
  </si>
  <si>
    <t>г.Ангарск, квартал 290, строение 10</t>
  </si>
  <si>
    <t>№158/-п15 от 08.12.2015г.</t>
  </si>
  <si>
    <t>08.12.2015-31.12.2015гг.</t>
  </si>
  <si>
    <t>масло Лукойл 5л</t>
  </si>
  <si>
    <t>жидкость с/омыват.5л</t>
  </si>
  <si>
    <t>фильтр воздушный ГАЗ-53</t>
  </si>
  <si>
    <t>фильтр воздушный 405</t>
  </si>
  <si>
    <t>ремень 1220</t>
  </si>
  <si>
    <t>ремень 1275</t>
  </si>
  <si>
    <t>карман двери Г-3302</t>
  </si>
  <si>
    <t>цилиндр сцепления</t>
  </si>
  <si>
    <t>замок двери Г-3303</t>
  </si>
  <si>
    <t>механизм сдвижной двери</t>
  </si>
  <si>
    <t>каретка сдвижной двери</t>
  </si>
  <si>
    <t>журнал регистрации инструктажа</t>
  </si>
  <si>
    <t>ООО "ЦПС"</t>
  </si>
  <si>
    <t>г.Новосибирск, ул.Кирова, дом №113</t>
  </si>
  <si>
    <t>№97-ц/пл от 13.10.2014г.</t>
  </si>
  <si>
    <t>переод.техн.освид.лифтов</t>
  </si>
  <si>
    <t>ООО "Людвиг-Инвест"</t>
  </si>
  <si>
    <t>г. Абакан,                                                 ул. Кирова, дом №114, строение 1</t>
  </si>
  <si>
    <t>проживание с 01.12.2015 по 05.12.2015гг.</t>
  </si>
  <si>
    <t>креманка д/мороженого 3шт</t>
  </si>
  <si>
    <t>салфетница</t>
  </si>
  <si>
    <t>яблокорезка</t>
  </si>
  <si>
    <t>белизна 0,9л</t>
  </si>
  <si>
    <t>стиральный порошок автомат 350г</t>
  </si>
  <si>
    <t>стиральный порошок 350г</t>
  </si>
  <si>
    <t>чистящее ср-во 400г</t>
  </si>
  <si>
    <t>аммиак 1л</t>
  </si>
  <si>
    <t>мыло жидкое 5л</t>
  </si>
  <si>
    <t>мыло туалетное 90г</t>
  </si>
  <si>
    <t>ср-во белизна-гель 1000г</t>
  </si>
  <si>
    <t>санит.гигиен.ср-во 1000г</t>
  </si>
  <si>
    <t>ООО "ДомСтрой"</t>
  </si>
  <si>
    <t>г.Ангарск, 61 кв-л, дом №5</t>
  </si>
  <si>
    <t>№20 от 04.12.2015г.</t>
  </si>
  <si>
    <t>04.12.2015-31.12.2015гг.</t>
  </si>
  <si>
    <t>№ИР5-000046 от 26.11.2015г.</t>
  </si>
  <si>
    <t>журнал регистрации вводного инструктажа</t>
  </si>
  <si>
    <t>ЗАО "РЕАКТИВ"</t>
  </si>
  <si>
    <t>г.Ангарск,                                                      Первый промышлен. массив 7-й кв-л, дом №5, строение 6</t>
  </si>
  <si>
    <t>медь окись</t>
  </si>
  <si>
    <t>кальций углекислый</t>
  </si>
  <si>
    <t>№130/15 от 14.10.2015г.</t>
  </si>
  <si>
    <t>контактор</t>
  </si>
  <si>
    <t>шина нулевая 6*9</t>
  </si>
  <si>
    <t>провод ПВС2*1,5</t>
  </si>
  <si>
    <t>провод ПВС2*2,5</t>
  </si>
  <si>
    <t>дин.рейка 1м 40см</t>
  </si>
  <si>
    <t>катртридж Canon</t>
  </si>
  <si>
    <t>ручка дверная 80мм</t>
  </si>
  <si>
    <t>петля дверная левая</t>
  </si>
  <si>
    <t>замок врезной</t>
  </si>
  <si>
    <t>удостоверение по эл.безопасности</t>
  </si>
  <si>
    <t>ИП Морозов Семен Григорьевич</t>
  </si>
  <si>
    <t>г. Ангарск, 29-й мкр., д. 28, кв.89</t>
  </si>
  <si>
    <t>№46/11-15  от 26.11.2015г.</t>
  </si>
  <si>
    <t>26.11.2015-31.12.2015гг.</t>
  </si>
  <si>
    <t>ООО "МОНОЛИТ"</t>
  </si>
  <si>
    <t>г.Иркутск, ул. Декабрьских событий, дом 97, оф.24</t>
  </si>
  <si>
    <t>№17/12-15 от 17.12.2015г.</t>
  </si>
  <si>
    <t>17.12.2015-31.12.2015гг.</t>
  </si>
  <si>
    <t>сетка волейбольная</t>
  </si>
  <si>
    <t>13.10.2014-31.12.2015гг.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</si>
  <si>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</si>
  <si>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</t>
  </si>
  <si>
    <t>ООО "Системы информационной безопасности"</t>
  </si>
  <si>
    <t>г.Новосибирск,                                                      ул.Добролюбова, дом № 16</t>
  </si>
  <si>
    <t>установочный комплект</t>
  </si>
  <si>
    <t>право на использование</t>
  </si>
  <si>
    <t>№782/ПО-И от 11.12.2015г.</t>
  </si>
  <si>
    <t>11.12.2015-31.12.2015гг.</t>
  </si>
  <si>
    <t>передача неисключительных прав</t>
  </si>
  <si>
    <t>ИП Моисеев Станислав Владимирович</t>
  </si>
  <si>
    <t>г.Ангарск, ул. Желябова, д.9а, кв.74</t>
  </si>
  <si>
    <t>№4 от 15.10.2015г.</t>
  </si>
  <si>
    <t>15.10.2015-31.03.2016гг.</t>
  </si>
  <si>
    <t>изготовление эскизов</t>
  </si>
  <si>
    <t>оформление кабинета</t>
  </si>
  <si>
    <t>печать фотообоев</t>
  </si>
  <si>
    <t>оформление пола камнем</t>
  </si>
  <si>
    <t>№781/ПО-И от 11.12.2015г.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</si>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</sst>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" fontId="7" fillId="2" borderId="5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9"/>
  <sheetViews>
    <sheetView tabSelected="1" view="pageBreakPreview" zoomScaleNormal="100" zoomScaleSheetLayoutView="100" workbookViewId="0">
      <selection activeCell="A78" sqref="A78:A80"/>
    </sheetView>
  </sheetViews>
  <sheetFormatPr defaultRowHeight="15" x14ac:dyDescent="0.25"/>
  <cols>
    <col min="1" max="1" width="5.85546875" style="2" customWidth="1"/>
    <col min="2" max="2" width="20.42578125" style="2" customWidth="1"/>
    <col min="3" max="3" width="19.28515625" style="2" customWidth="1"/>
    <col min="4" max="4" width="15.28515625" style="2" customWidth="1"/>
    <col min="5" max="5" width="12" style="2" customWidth="1"/>
    <col min="6" max="6" width="23.5703125" style="2" customWidth="1"/>
    <col min="7" max="7" width="12.85546875" style="2" customWidth="1"/>
    <col min="8" max="8" width="11.85546875" style="2" customWidth="1"/>
    <col min="9" max="9" width="16" style="2" customWidth="1"/>
    <col min="10" max="10" width="12.28515625" style="2" customWidth="1"/>
    <col min="11" max="16384" width="9.140625" style="2"/>
  </cols>
  <sheetData>
    <row r="2" spans="1:9" x14ac:dyDescent="0.25">
      <c r="A2" s="85" t="s">
        <v>114</v>
      </c>
      <c r="B2" s="85"/>
      <c r="C2" s="85"/>
      <c r="D2" s="85"/>
      <c r="E2" s="85"/>
    </row>
    <row r="4" spans="1:9" ht="21.75" x14ac:dyDescent="0.3">
      <c r="A4" s="86" t="s">
        <v>0</v>
      </c>
      <c r="B4" s="86"/>
      <c r="C4" s="86"/>
      <c r="D4" s="86"/>
    </row>
    <row r="5" spans="1:9" ht="15.75" customHeight="1" x14ac:dyDescent="0.25"/>
    <row r="6" spans="1:9" x14ac:dyDescent="0.25">
      <c r="A6" s="1" t="s">
        <v>1</v>
      </c>
      <c r="D6" s="92" t="s">
        <v>219</v>
      </c>
      <c r="E6" s="92"/>
      <c r="F6" s="92"/>
      <c r="G6" s="4"/>
      <c r="H6" s="4"/>
      <c r="I6" s="4"/>
    </row>
    <row r="7" spans="1:9" ht="12" customHeight="1" thickBot="1" x14ac:dyDescent="0.3">
      <c r="C7" s="3"/>
    </row>
    <row r="8" spans="1:9" ht="32.25" customHeight="1" thickBot="1" x14ac:dyDescent="0.3">
      <c r="A8" s="76" t="s">
        <v>2</v>
      </c>
      <c r="B8" s="97" t="s">
        <v>3</v>
      </c>
      <c r="C8" s="98"/>
      <c r="D8" s="99"/>
      <c r="E8" s="90" t="s">
        <v>4</v>
      </c>
      <c r="F8" s="87" t="s">
        <v>5</v>
      </c>
      <c r="G8" s="88"/>
      <c r="H8" s="88"/>
      <c r="I8" s="89"/>
    </row>
    <row r="9" spans="1:9" ht="33" customHeight="1" thickBot="1" x14ac:dyDescent="0.3">
      <c r="A9" s="77"/>
      <c r="B9" s="100" t="s">
        <v>6</v>
      </c>
      <c r="C9" s="100" t="s">
        <v>7</v>
      </c>
      <c r="D9" s="101" t="s">
        <v>8</v>
      </c>
      <c r="E9" s="91"/>
      <c r="F9" s="51" t="s">
        <v>9</v>
      </c>
      <c r="G9" s="8" t="s">
        <v>46</v>
      </c>
      <c r="H9" s="51" t="s">
        <v>47</v>
      </c>
      <c r="I9" s="5" t="s">
        <v>48</v>
      </c>
    </row>
    <row r="10" spans="1:9" ht="15.75" customHeight="1" thickBot="1" x14ac:dyDescent="0.3">
      <c r="A10" s="76">
        <v>1</v>
      </c>
      <c r="B10" s="94" t="s">
        <v>145</v>
      </c>
      <c r="C10" s="82" t="s">
        <v>146</v>
      </c>
      <c r="D10" s="82" t="s">
        <v>206</v>
      </c>
      <c r="E10" s="82" t="s">
        <v>207</v>
      </c>
      <c r="F10" s="26" t="s">
        <v>70</v>
      </c>
      <c r="G10" s="35">
        <v>356.02</v>
      </c>
      <c r="H10" s="19">
        <f>I10/G10</f>
        <v>342.91683051513962</v>
      </c>
      <c r="I10" s="24">
        <v>122085.25</v>
      </c>
    </row>
    <row r="11" spans="1:9" ht="15.75" customHeight="1" thickBot="1" x14ac:dyDescent="0.3">
      <c r="A11" s="81"/>
      <c r="B11" s="95"/>
      <c r="C11" s="83"/>
      <c r="D11" s="83"/>
      <c r="E11" s="83"/>
      <c r="F11" s="26" t="s">
        <v>178</v>
      </c>
      <c r="G11" s="35">
        <v>264</v>
      </c>
      <c r="H11" s="19">
        <f t="shared" ref="H11:H17" si="0">I11/G11</f>
        <v>160</v>
      </c>
      <c r="I11" s="24">
        <v>42240</v>
      </c>
    </row>
    <row r="12" spans="1:9" ht="15.75" customHeight="1" thickBot="1" x14ac:dyDescent="0.3">
      <c r="A12" s="81"/>
      <c r="B12" s="95"/>
      <c r="C12" s="83"/>
      <c r="D12" s="83"/>
      <c r="E12" s="83"/>
      <c r="F12" s="26" t="s">
        <v>108</v>
      </c>
      <c r="G12" s="35">
        <v>15</v>
      </c>
      <c r="H12" s="19">
        <f t="shared" si="0"/>
        <v>125</v>
      </c>
      <c r="I12" s="24">
        <v>1875</v>
      </c>
    </row>
    <row r="13" spans="1:9" ht="15.75" customHeight="1" thickBot="1" x14ac:dyDescent="0.3">
      <c r="A13" s="81"/>
      <c r="B13" s="95"/>
      <c r="C13" s="83"/>
      <c r="D13" s="83"/>
      <c r="E13" s="83"/>
      <c r="F13" s="26" t="s">
        <v>109</v>
      </c>
      <c r="G13" s="35">
        <v>6</v>
      </c>
      <c r="H13" s="19">
        <f t="shared" si="0"/>
        <v>150</v>
      </c>
      <c r="I13" s="24">
        <v>900</v>
      </c>
    </row>
    <row r="14" spans="1:9" ht="15.75" customHeight="1" thickBot="1" x14ac:dyDescent="0.3">
      <c r="A14" s="81"/>
      <c r="B14" s="95"/>
      <c r="C14" s="83"/>
      <c r="D14" s="83"/>
      <c r="E14" s="83"/>
      <c r="F14" s="26" t="s">
        <v>179</v>
      </c>
      <c r="G14" s="35">
        <v>112.26</v>
      </c>
      <c r="H14" s="19">
        <f t="shared" si="0"/>
        <v>175</v>
      </c>
      <c r="I14" s="24">
        <v>19645.5</v>
      </c>
    </row>
    <row r="15" spans="1:9" ht="15.75" customHeight="1" thickBot="1" x14ac:dyDescent="0.3">
      <c r="A15" s="81"/>
      <c r="B15" s="95"/>
      <c r="C15" s="83"/>
      <c r="D15" s="83"/>
      <c r="E15" s="83"/>
      <c r="F15" s="26" t="s">
        <v>72</v>
      </c>
      <c r="G15" s="35">
        <v>71.55</v>
      </c>
      <c r="H15" s="19">
        <f t="shared" si="0"/>
        <v>150</v>
      </c>
      <c r="I15" s="24">
        <v>10732.5</v>
      </c>
    </row>
    <row r="16" spans="1:9" ht="15.75" customHeight="1" thickBot="1" x14ac:dyDescent="0.3">
      <c r="A16" s="81"/>
      <c r="B16" s="95"/>
      <c r="C16" s="83"/>
      <c r="D16" s="83"/>
      <c r="E16" s="83"/>
      <c r="F16" s="26" t="s">
        <v>71</v>
      </c>
      <c r="G16" s="35">
        <v>315.91300000000001</v>
      </c>
      <c r="H16" s="19">
        <f t="shared" si="0"/>
        <v>251.06839541266109</v>
      </c>
      <c r="I16" s="24">
        <v>79315.77</v>
      </c>
    </row>
    <row r="17" spans="1:11" ht="15.75" customHeight="1" thickBot="1" x14ac:dyDescent="0.3">
      <c r="A17" s="77"/>
      <c r="B17" s="96"/>
      <c r="C17" s="84"/>
      <c r="D17" s="84"/>
      <c r="E17" s="84"/>
      <c r="F17" s="26" t="s">
        <v>110</v>
      </c>
      <c r="G17" s="35">
        <v>468</v>
      </c>
      <c r="H17" s="19">
        <f t="shared" si="0"/>
        <v>115</v>
      </c>
      <c r="I17" s="24">
        <v>53820</v>
      </c>
    </row>
    <row r="18" spans="1:11" ht="15.75" customHeight="1" thickBot="1" x14ac:dyDescent="0.3">
      <c r="A18" s="76">
        <v>2</v>
      </c>
      <c r="B18" s="94" t="s">
        <v>32</v>
      </c>
      <c r="C18" s="82" t="s">
        <v>33</v>
      </c>
      <c r="D18" s="82" t="s">
        <v>194</v>
      </c>
      <c r="E18" s="82" t="s">
        <v>195</v>
      </c>
      <c r="F18" s="26" t="s">
        <v>217</v>
      </c>
      <c r="G18" s="36">
        <v>20.03</v>
      </c>
      <c r="H18" s="19">
        <f>I18/G18</f>
        <v>175.49975037443835</v>
      </c>
      <c r="I18" s="24">
        <v>3515.26</v>
      </c>
    </row>
    <row r="19" spans="1:11" ht="15.75" customHeight="1" thickBot="1" x14ac:dyDescent="0.3">
      <c r="A19" s="81"/>
      <c r="B19" s="95"/>
      <c r="C19" s="83"/>
      <c r="D19" s="83"/>
      <c r="E19" s="83"/>
      <c r="F19" s="26" t="s">
        <v>34</v>
      </c>
      <c r="G19" s="36">
        <v>67.87</v>
      </c>
      <c r="H19" s="19">
        <f t="shared" ref="H19:H20" si="1">I19/G19</f>
        <v>148.50007367025196</v>
      </c>
      <c r="I19" s="24">
        <v>10078.700000000001</v>
      </c>
    </row>
    <row r="20" spans="1:11" ht="15.75" customHeight="1" thickBot="1" x14ac:dyDescent="0.3">
      <c r="A20" s="77"/>
      <c r="B20" s="96"/>
      <c r="C20" s="84"/>
      <c r="D20" s="84"/>
      <c r="E20" s="84"/>
      <c r="F20" s="31" t="s">
        <v>40</v>
      </c>
      <c r="G20" s="36">
        <v>1920</v>
      </c>
      <c r="H20" s="19">
        <f t="shared" si="1"/>
        <v>5.77</v>
      </c>
      <c r="I20" s="24">
        <v>11078.4</v>
      </c>
    </row>
    <row r="21" spans="1:11" ht="15.75" customHeight="1" thickBot="1" x14ac:dyDescent="0.3">
      <c r="A21" s="76">
        <v>3</v>
      </c>
      <c r="B21" s="94" t="s">
        <v>49</v>
      </c>
      <c r="C21" s="82" t="s">
        <v>50</v>
      </c>
      <c r="D21" s="82" t="s">
        <v>196</v>
      </c>
      <c r="E21" s="82" t="s">
        <v>197</v>
      </c>
      <c r="F21" s="26" t="s">
        <v>69</v>
      </c>
      <c r="G21" s="36">
        <v>60</v>
      </c>
      <c r="H21" s="19">
        <f t="shared" ref="H21:H32" si="2">I21/G21</f>
        <v>27.083333333333332</v>
      </c>
      <c r="I21" s="24">
        <v>1625</v>
      </c>
      <c r="J21" s="12"/>
      <c r="K21" s="12"/>
    </row>
    <row r="22" spans="1:11" ht="15.75" customHeight="1" thickBot="1" x14ac:dyDescent="0.3">
      <c r="A22" s="81"/>
      <c r="B22" s="95"/>
      <c r="C22" s="83"/>
      <c r="D22" s="83"/>
      <c r="E22" s="83"/>
      <c r="F22" s="26" t="s">
        <v>128</v>
      </c>
      <c r="G22" s="36">
        <v>275</v>
      </c>
      <c r="H22" s="19">
        <f t="shared" si="2"/>
        <v>49.863636363636367</v>
      </c>
      <c r="I22" s="24">
        <v>13712.5</v>
      </c>
      <c r="J22" s="12"/>
      <c r="K22" s="12"/>
    </row>
    <row r="23" spans="1:11" ht="15.75" customHeight="1" thickBot="1" x14ac:dyDescent="0.3">
      <c r="A23" s="81"/>
      <c r="B23" s="95"/>
      <c r="C23" s="83"/>
      <c r="D23" s="83"/>
      <c r="E23" s="83"/>
      <c r="F23" s="26" t="s">
        <v>180</v>
      </c>
      <c r="G23" s="36">
        <v>20</v>
      </c>
      <c r="H23" s="19">
        <f t="shared" si="2"/>
        <v>325</v>
      </c>
      <c r="I23" s="24">
        <v>6500</v>
      </c>
      <c r="J23" s="12"/>
      <c r="K23" s="12"/>
    </row>
    <row r="24" spans="1:11" ht="15.75" customHeight="1" thickBot="1" x14ac:dyDescent="0.3">
      <c r="A24" s="81"/>
      <c r="B24" s="95"/>
      <c r="C24" s="83"/>
      <c r="D24" s="83"/>
      <c r="E24" s="83"/>
      <c r="F24" s="26" t="s">
        <v>95</v>
      </c>
      <c r="G24" s="36">
        <v>100</v>
      </c>
      <c r="H24" s="19">
        <f t="shared" si="2"/>
        <v>18.75</v>
      </c>
      <c r="I24" s="24">
        <v>1875</v>
      </c>
      <c r="J24" s="12"/>
      <c r="K24" s="12"/>
    </row>
    <row r="25" spans="1:11" ht="15.75" customHeight="1" thickBot="1" x14ac:dyDescent="0.3">
      <c r="A25" s="81"/>
      <c r="B25" s="95"/>
      <c r="C25" s="83"/>
      <c r="D25" s="83"/>
      <c r="E25" s="83"/>
      <c r="F25" s="26" t="s">
        <v>121</v>
      </c>
      <c r="G25" s="36">
        <v>450</v>
      </c>
      <c r="H25" s="19">
        <f t="shared" si="2"/>
        <v>29.722222222222221</v>
      </c>
      <c r="I25" s="24">
        <v>13375</v>
      </c>
      <c r="J25" s="12"/>
      <c r="K25" s="12"/>
    </row>
    <row r="26" spans="1:11" ht="15.75" customHeight="1" thickBot="1" x14ac:dyDescent="0.3">
      <c r="A26" s="81"/>
      <c r="B26" s="95"/>
      <c r="C26" s="83"/>
      <c r="D26" s="83"/>
      <c r="E26" s="83"/>
      <c r="F26" s="26" t="s">
        <v>198</v>
      </c>
      <c r="G26" s="36">
        <v>25</v>
      </c>
      <c r="H26" s="19">
        <f t="shared" si="2"/>
        <v>26</v>
      </c>
      <c r="I26" s="24">
        <v>650</v>
      </c>
      <c r="J26" s="12"/>
      <c r="K26" s="12"/>
    </row>
    <row r="27" spans="1:11" ht="15.75" customHeight="1" thickBot="1" x14ac:dyDescent="0.3">
      <c r="A27" s="81"/>
      <c r="B27" s="95"/>
      <c r="C27" s="83"/>
      <c r="D27" s="83"/>
      <c r="E27" s="83"/>
      <c r="F27" s="26" t="s">
        <v>53</v>
      </c>
      <c r="G27" s="36">
        <v>594</v>
      </c>
      <c r="H27" s="19">
        <f t="shared" si="2"/>
        <v>84.949494949494948</v>
      </c>
      <c r="I27" s="24">
        <v>50460</v>
      </c>
      <c r="J27" s="12"/>
      <c r="K27" s="12"/>
    </row>
    <row r="28" spans="1:11" ht="15.75" customHeight="1" thickBot="1" x14ac:dyDescent="0.3">
      <c r="A28" s="81"/>
      <c r="B28" s="95"/>
      <c r="C28" s="83"/>
      <c r="D28" s="83"/>
      <c r="E28" s="83"/>
      <c r="F28" s="26" t="s">
        <v>52</v>
      </c>
      <c r="G28" s="36">
        <v>2100</v>
      </c>
      <c r="H28" s="19">
        <f t="shared" si="2"/>
        <v>21.638095238095239</v>
      </c>
      <c r="I28" s="24">
        <v>45440</v>
      </c>
      <c r="J28" s="12"/>
      <c r="K28" s="12"/>
    </row>
    <row r="29" spans="1:11" ht="15.75" customHeight="1" thickBot="1" x14ac:dyDescent="0.3">
      <c r="A29" s="81"/>
      <c r="B29" s="95"/>
      <c r="C29" s="83"/>
      <c r="D29" s="83"/>
      <c r="E29" s="83"/>
      <c r="F29" s="26" t="s">
        <v>81</v>
      </c>
      <c r="G29" s="36">
        <v>110</v>
      </c>
      <c r="H29" s="19">
        <f t="shared" si="2"/>
        <v>26.272727272727273</v>
      </c>
      <c r="I29" s="24">
        <v>2890</v>
      </c>
      <c r="J29" s="12"/>
      <c r="K29" s="12"/>
    </row>
    <row r="30" spans="1:11" ht="15.75" customHeight="1" thickBot="1" x14ac:dyDescent="0.3">
      <c r="A30" s="81"/>
      <c r="B30" s="95"/>
      <c r="C30" s="83"/>
      <c r="D30" s="83"/>
      <c r="E30" s="83"/>
      <c r="F30" s="26" t="s">
        <v>96</v>
      </c>
      <c r="G30" s="36">
        <v>525</v>
      </c>
      <c r="H30" s="19">
        <f t="shared" si="2"/>
        <v>48.285714285714285</v>
      </c>
      <c r="I30" s="24">
        <v>25350</v>
      </c>
      <c r="J30" s="12"/>
      <c r="K30" s="12"/>
    </row>
    <row r="31" spans="1:11" ht="15.75" customHeight="1" thickBot="1" x14ac:dyDescent="0.3">
      <c r="A31" s="81"/>
      <c r="B31" s="95"/>
      <c r="C31" s="83"/>
      <c r="D31" s="83"/>
      <c r="E31" s="83"/>
      <c r="F31" s="26" t="s">
        <v>51</v>
      </c>
      <c r="G31" s="36">
        <v>650</v>
      </c>
      <c r="H31" s="19">
        <f t="shared" si="2"/>
        <v>50.769230769230766</v>
      </c>
      <c r="I31" s="24">
        <v>33000</v>
      </c>
      <c r="J31" s="12"/>
      <c r="K31" s="12"/>
    </row>
    <row r="32" spans="1:11" ht="15.75" customHeight="1" thickBot="1" x14ac:dyDescent="0.3">
      <c r="A32" s="77"/>
      <c r="B32" s="96"/>
      <c r="C32" s="84"/>
      <c r="D32" s="84"/>
      <c r="E32" s="84"/>
      <c r="F32" s="26" t="s">
        <v>82</v>
      </c>
      <c r="G32" s="36">
        <v>64</v>
      </c>
      <c r="H32" s="19">
        <f t="shared" si="2"/>
        <v>16.5</v>
      </c>
      <c r="I32" s="24">
        <v>1056</v>
      </c>
      <c r="J32" s="12"/>
      <c r="K32" s="12"/>
    </row>
    <row r="33" spans="1:11" ht="15" customHeight="1" thickBot="1" x14ac:dyDescent="0.3">
      <c r="A33" s="76">
        <v>4</v>
      </c>
      <c r="B33" s="94" t="s">
        <v>41</v>
      </c>
      <c r="C33" s="82" t="s">
        <v>68</v>
      </c>
      <c r="D33" s="82" t="s">
        <v>185</v>
      </c>
      <c r="E33" s="82" t="s">
        <v>186</v>
      </c>
      <c r="F33" s="27" t="s">
        <v>133</v>
      </c>
      <c r="G33" s="36">
        <v>48.5</v>
      </c>
      <c r="H33" s="19">
        <f t="shared" ref="H33:H76" si="3">I33/G33</f>
        <v>110</v>
      </c>
      <c r="I33" s="24">
        <v>5335</v>
      </c>
      <c r="J33" s="12"/>
      <c r="K33" s="12"/>
    </row>
    <row r="34" spans="1:11" ht="15" customHeight="1" thickBot="1" x14ac:dyDescent="0.3">
      <c r="A34" s="81"/>
      <c r="B34" s="95"/>
      <c r="C34" s="83"/>
      <c r="D34" s="83"/>
      <c r="E34" s="83"/>
      <c r="F34" s="27" t="s">
        <v>127</v>
      </c>
      <c r="G34" s="36">
        <v>24</v>
      </c>
      <c r="H34" s="19">
        <f t="shared" si="3"/>
        <v>110</v>
      </c>
      <c r="I34" s="24">
        <v>2640</v>
      </c>
      <c r="J34" s="12"/>
      <c r="K34" s="12"/>
    </row>
    <row r="35" spans="1:11" ht="15" customHeight="1" thickBot="1" x14ac:dyDescent="0.3">
      <c r="A35" s="81"/>
      <c r="B35" s="95"/>
      <c r="C35" s="83"/>
      <c r="D35" s="83"/>
      <c r="E35" s="83"/>
      <c r="F35" s="27" t="s">
        <v>36</v>
      </c>
      <c r="G35" s="36">
        <v>154</v>
      </c>
      <c r="H35" s="19">
        <f t="shared" si="3"/>
        <v>18</v>
      </c>
      <c r="I35" s="24">
        <v>2772</v>
      </c>
      <c r="J35" s="12"/>
      <c r="K35" s="12"/>
    </row>
    <row r="36" spans="1:11" ht="15" customHeight="1" thickBot="1" x14ac:dyDescent="0.3">
      <c r="A36" s="81"/>
      <c r="B36" s="95"/>
      <c r="C36" s="83"/>
      <c r="D36" s="83"/>
      <c r="E36" s="83"/>
      <c r="F36" s="27" t="s">
        <v>35</v>
      </c>
      <c r="G36" s="36">
        <v>684</v>
      </c>
      <c r="H36" s="19">
        <f t="shared" si="3"/>
        <v>21.903508771929825</v>
      </c>
      <c r="I36" s="24">
        <v>14982</v>
      </c>
      <c r="J36" s="12"/>
      <c r="K36" s="12"/>
    </row>
    <row r="37" spans="1:11" ht="15" customHeight="1" thickBot="1" x14ac:dyDescent="0.3">
      <c r="A37" s="81"/>
      <c r="B37" s="95"/>
      <c r="C37" s="83"/>
      <c r="D37" s="83"/>
      <c r="E37" s="83"/>
      <c r="F37" s="27" t="s">
        <v>156</v>
      </c>
      <c r="G37" s="36">
        <v>10</v>
      </c>
      <c r="H37" s="19">
        <f t="shared" si="3"/>
        <v>320</v>
      </c>
      <c r="I37" s="24">
        <v>3200</v>
      </c>
      <c r="J37" s="12"/>
      <c r="K37" s="12"/>
    </row>
    <row r="38" spans="1:11" ht="15" customHeight="1" thickBot="1" x14ac:dyDescent="0.3">
      <c r="A38" s="81"/>
      <c r="B38" s="95"/>
      <c r="C38" s="83"/>
      <c r="D38" s="83"/>
      <c r="E38" s="83"/>
      <c r="F38" s="28" t="s">
        <v>83</v>
      </c>
      <c r="G38" s="36">
        <v>2.1</v>
      </c>
      <c r="H38" s="19">
        <f t="shared" si="3"/>
        <v>155</v>
      </c>
      <c r="I38" s="24">
        <v>325.5</v>
      </c>
      <c r="J38" s="12"/>
      <c r="K38" s="12"/>
    </row>
    <row r="39" spans="1:11" ht="15" customHeight="1" thickBot="1" x14ac:dyDescent="0.3">
      <c r="A39" s="81"/>
      <c r="B39" s="95"/>
      <c r="C39" s="83"/>
      <c r="D39" s="83"/>
      <c r="E39" s="83"/>
      <c r="F39" s="28" t="s">
        <v>38</v>
      </c>
      <c r="G39" s="36">
        <v>233</v>
      </c>
      <c r="H39" s="19">
        <f t="shared" si="3"/>
        <v>22</v>
      </c>
      <c r="I39" s="24">
        <v>5126</v>
      </c>
      <c r="J39" s="12"/>
      <c r="K39" s="12"/>
    </row>
    <row r="40" spans="1:11" ht="15" customHeight="1" thickBot="1" x14ac:dyDescent="0.3">
      <c r="A40" s="81"/>
      <c r="B40" s="95"/>
      <c r="C40" s="83"/>
      <c r="D40" s="83"/>
      <c r="E40" s="83"/>
      <c r="F40" s="27" t="s">
        <v>37</v>
      </c>
      <c r="G40" s="36">
        <v>205.1</v>
      </c>
      <c r="H40" s="19">
        <f t="shared" si="3"/>
        <v>25</v>
      </c>
      <c r="I40" s="24">
        <v>5127.5</v>
      </c>
      <c r="J40" s="12"/>
      <c r="K40" s="12"/>
    </row>
    <row r="41" spans="1:11" ht="15" customHeight="1" thickBot="1" x14ac:dyDescent="0.3">
      <c r="A41" s="81"/>
      <c r="B41" s="95"/>
      <c r="C41" s="83"/>
      <c r="D41" s="83"/>
      <c r="E41" s="83"/>
      <c r="F41" s="28" t="s">
        <v>43</v>
      </c>
      <c r="G41" s="36">
        <v>12.5</v>
      </c>
      <c r="H41" s="19">
        <f t="shared" si="3"/>
        <v>100</v>
      </c>
      <c r="I41" s="24">
        <v>1250</v>
      </c>
      <c r="J41" s="12"/>
      <c r="K41" s="12"/>
    </row>
    <row r="42" spans="1:11" ht="15" customHeight="1" thickBot="1" x14ac:dyDescent="0.3">
      <c r="A42" s="81"/>
      <c r="B42" s="95"/>
      <c r="C42" s="83"/>
      <c r="D42" s="83"/>
      <c r="E42" s="83"/>
      <c r="F42" s="27" t="s">
        <v>130</v>
      </c>
      <c r="G42" s="36">
        <v>7.9</v>
      </c>
      <c r="H42" s="19">
        <f t="shared" si="3"/>
        <v>135.0632911392405</v>
      </c>
      <c r="I42" s="24">
        <v>1067</v>
      </c>
      <c r="J42" s="12"/>
      <c r="K42" s="12"/>
    </row>
    <row r="43" spans="1:11" ht="15" customHeight="1" thickBot="1" x14ac:dyDescent="0.3">
      <c r="A43" s="81"/>
      <c r="B43" s="95"/>
      <c r="C43" s="83"/>
      <c r="D43" s="83"/>
      <c r="E43" s="83"/>
      <c r="F43" s="27" t="s">
        <v>44</v>
      </c>
      <c r="G43" s="36">
        <v>12.38</v>
      </c>
      <c r="H43" s="19">
        <f t="shared" si="3"/>
        <v>100</v>
      </c>
      <c r="I43" s="24">
        <v>1238</v>
      </c>
      <c r="J43" s="12"/>
      <c r="K43" s="12"/>
    </row>
    <row r="44" spans="1:11" ht="15" customHeight="1" thickBot="1" x14ac:dyDescent="0.3">
      <c r="A44" s="81"/>
      <c r="B44" s="95"/>
      <c r="C44" s="83"/>
      <c r="D44" s="83"/>
      <c r="E44" s="83"/>
      <c r="F44" s="32" t="s">
        <v>39</v>
      </c>
      <c r="G44" s="36">
        <v>15</v>
      </c>
      <c r="H44" s="19">
        <f t="shared" si="3"/>
        <v>25</v>
      </c>
      <c r="I44" s="24">
        <v>375</v>
      </c>
      <c r="J44" s="12"/>
      <c r="K44" s="12"/>
    </row>
    <row r="45" spans="1:11" ht="15" customHeight="1" thickBot="1" x14ac:dyDescent="0.3">
      <c r="A45" s="81"/>
      <c r="B45" s="95"/>
      <c r="C45" s="83"/>
      <c r="D45" s="83"/>
      <c r="E45" s="83"/>
      <c r="F45" s="32" t="s">
        <v>42</v>
      </c>
      <c r="G45" s="36">
        <v>4.4000000000000004</v>
      </c>
      <c r="H45" s="19">
        <f t="shared" si="3"/>
        <v>135</v>
      </c>
      <c r="I45" s="24">
        <v>594</v>
      </c>
      <c r="J45" s="12"/>
      <c r="K45" s="12"/>
    </row>
    <row r="46" spans="1:11" ht="15" customHeight="1" thickBot="1" x14ac:dyDescent="0.3">
      <c r="A46" s="81"/>
      <c r="B46" s="95"/>
      <c r="C46" s="83"/>
      <c r="D46" s="83"/>
      <c r="E46" s="83"/>
      <c r="F46" s="32" t="s">
        <v>84</v>
      </c>
      <c r="G46" s="36">
        <v>15</v>
      </c>
      <c r="H46" s="19">
        <f t="shared" si="3"/>
        <v>150</v>
      </c>
      <c r="I46" s="24">
        <v>2250</v>
      </c>
      <c r="J46" s="12"/>
      <c r="K46" s="12"/>
    </row>
    <row r="47" spans="1:11" ht="15" customHeight="1" thickBot="1" x14ac:dyDescent="0.3">
      <c r="A47" s="77"/>
      <c r="B47" s="96"/>
      <c r="C47" s="84"/>
      <c r="D47" s="84"/>
      <c r="E47" s="84"/>
      <c r="F47" s="32" t="s">
        <v>45</v>
      </c>
      <c r="G47" s="36">
        <v>7.8</v>
      </c>
      <c r="H47" s="19">
        <f t="shared" si="3"/>
        <v>80</v>
      </c>
      <c r="I47" s="24">
        <v>624</v>
      </c>
      <c r="J47" s="12"/>
      <c r="K47" s="12"/>
    </row>
    <row r="48" spans="1:11" ht="15.75" customHeight="1" thickBot="1" x14ac:dyDescent="0.3">
      <c r="A48" s="76">
        <v>5</v>
      </c>
      <c r="B48" s="94" t="s">
        <v>54</v>
      </c>
      <c r="C48" s="82" t="s">
        <v>55</v>
      </c>
      <c r="D48" s="82" t="s">
        <v>208</v>
      </c>
      <c r="E48" s="82" t="s">
        <v>186</v>
      </c>
      <c r="F48" s="26" t="s">
        <v>205</v>
      </c>
      <c r="G48" s="36">
        <v>18</v>
      </c>
      <c r="H48" s="19">
        <f t="shared" si="3"/>
        <v>119</v>
      </c>
      <c r="I48" s="24">
        <v>2142</v>
      </c>
      <c r="J48" s="12"/>
      <c r="K48" s="12"/>
    </row>
    <row r="49" spans="1:11" ht="15.75" customHeight="1" thickBot="1" x14ac:dyDescent="0.3">
      <c r="A49" s="81"/>
      <c r="B49" s="95"/>
      <c r="C49" s="83"/>
      <c r="D49" s="83"/>
      <c r="E49" s="83"/>
      <c r="F49" s="26" t="s">
        <v>85</v>
      </c>
      <c r="G49" s="36">
        <v>108.446</v>
      </c>
      <c r="H49" s="19">
        <f t="shared" si="3"/>
        <v>257.75962230049981</v>
      </c>
      <c r="I49" s="24">
        <v>27953</v>
      </c>
      <c r="J49" s="12"/>
      <c r="K49" s="12"/>
    </row>
    <row r="50" spans="1:11" ht="15.75" customHeight="1" thickBot="1" x14ac:dyDescent="0.3">
      <c r="A50" s="81"/>
      <c r="B50" s="95"/>
      <c r="C50" s="83"/>
      <c r="D50" s="83"/>
      <c r="E50" s="83"/>
      <c r="F50" s="26" t="s">
        <v>73</v>
      </c>
      <c r="G50" s="36">
        <v>4.8</v>
      </c>
      <c r="H50" s="19">
        <f t="shared" si="3"/>
        <v>102.5</v>
      </c>
      <c r="I50" s="24">
        <v>492</v>
      </c>
      <c r="J50" s="12"/>
      <c r="K50" s="12"/>
    </row>
    <row r="51" spans="1:11" ht="15.75" customHeight="1" thickBot="1" x14ac:dyDescent="0.3">
      <c r="A51" s="81"/>
      <c r="B51" s="95"/>
      <c r="C51" s="83"/>
      <c r="D51" s="83"/>
      <c r="E51" s="83"/>
      <c r="F51" s="30" t="s">
        <v>169</v>
      </c>
      <c r="G51" s="36">
        <v>24.2</v>
      </c>
      <c r="H51" s="19">
        <f t="shared" si="3"/>
        <v>90.909090909090907</v>
      </c>
      <c r="I51" s="24">
        <v>2200</v>
      </c>
      <c r="J51" s="12"/>
      <c r="K51" s="12"/>
    </row>
    <row r="52" spans="1:11" ht="15.75" customHeight="1" thickBot="1" x14ac:dyDescent="0.3">
      <c r="A52" s="81"/>
      <c r="B52" s="95"/>
      <c r="C52" s="83"/>
      <c r="D52" s="83"/>
      <c r="E52" s="83"/>
      <c r="F52" s="26" t="s">
        <v>181</v>
      </c>
      <c r="G52" s="36">
        <v>59.76</v>
      </c>
      <c r="H52" s="19">
        <f t="shared" si="3"/>
        <v>92.771084337349407</v>
      </c>
      <c r="I52" s="24">
        <v>5544</v>
      </c>
      <c r="J52" s="12"/>
      <c r="K52" s="12"/>
    </row>
    <row r="53" spans="1:11" ht="15.75" customHeight="1" thickBot="1" x14ac:dyDescent="0.3">
      <c r="A53" s="81"/>
      <c r="B53" s="95"/>
      <c r="C53" s="83"/>
      <c r="D53" s="83"/>
      <c r="E53" s="83"/>
      <c r="F53" s="26" t="s">
        <v>182</v>
      </c>
      <c r="G53" s="36">
        <v>49.2</v>
      </c>
      <c r="H53" s="19">
        <f t="shared" si="3"/>
        <v>139.02439024390242</v>
      </c>
      <c r="I53" s="24">
        <v>6840</v>
      </c>
      <c r="J53" s="12"/>
      <c r="K53" s="12"/>
    </row>
    <row r="54" spans="1:11" ht="15.75" customHeight="1" thickBot="1" x14ac:dyDescent="0.3">
      <c r="A54" s="81"/>
      <c r="B54" s="95"/>
      <c r="C54" s="83"/>
      <c r="D54" s="83"/>
      <c r="E54" s="83"/>
      <c r="F54" s="26" t="s">
        <v>183</v>
      </c>
      <c r="G54" s="36">
        <v>200</v>
      </c>
      <c r="H54" s="19">
        <f t="shared" si="3"/>
        <v>8.5</v>
      </c>
      <c r="I54" s="24">
        <v>1700</v>
      </c>
      <c r="J54" s="12"/>
      <c r="K54" s="12"/>
    </row>
    <row r="55" spans="1:11" ht="15.75" customHeight="1" thickBot="1" x14ac:dyDescent="0.3">
      <c r="A55" s="81"/>
      <c r="B55" s="95"/>
      <c r="C55" s="83"/>
      <c r="D55" s="83"/>
      <c r="E55" s="83"/>
      <c r="F55" s="26" t="s">
        <v>131</v>
      </c>
      <c r="G55" s="36">
        <v>5.2</v>
      </c>
      <c r="H55" s="19">
        <f t="shared" si="3"/>
        <v>165</v>
      </c>
      <c r="I55" s="24">
        <v>858</v>
      </c>
      <c r="J55" s="12"/>
      <c r="K55" s="12"/>
    </row>
    <row r="56" spans="1:11" ht="15.75" customHeight="1" thickBot="1" x14ac:dyDescent="0.3">
      <c r="A56" s="81"/>
      <c r="B56" s="95"/>
      <c r="C56" s="83"/>
      <c r="D56" s="83"/>
      <c r="E56" s="83"/>
      <c r="F56" s="26" t="s">
        <v>122</v>
      </c>
      <c r="G56" s="36">
        <v>24.48</v>
      </c>
      <c r="H56" s="19">
        <f t="shared" si="3"/>
        <v>105.88235294117646</v>
      </c>
      <c r="I56" s="24">
        <v>2592</v>
      </c>
      <c r="J56" s="12"/>
      <c r="K56" s="12"/>
    </row>
    <row r="57" spans="1:11" ht="15.75" customHeight="1" thickBot="1" x14ac:dyDescent="0.3">
      <c r="A57" s="81"/>
      <c r="B57" s="95"/>
      <c r="C57" s="83"/>
      <c r="D57" s="83"/>
      <c r="E57" s="83"/>
      <c r="F57" s="26" t="s">
        <v>218</v>
      </c>
      <c r="G57" s="36">
        <v>1</v>
      </c>
      <c r="H57" s="19">
        <f t="shared" si="3"/>
        <v>1050</v>
      </c>
      <c r="I57" s="24">
        <v>1050</v>
      </c>
      <c r="J57" s="12"/>
      <c r="K57" s="12"/>
    </row>
    <row r="58" spans="1:11" ht="15.75" customHeight="1" thickBot="1" x14ac:dyDescent="0.3">
      <c r="A58" s="81"/>
      <c r="B58" s="95"/>
      <c r="C58" s="83"/>
      <c r="D58" s="83"/>
      <c r="E58" s="83"/>
      <c r="F58" s="26" t="s">
        <v>112</v>
      </c>
      <c r="G58" s="36">
        <v>103.63200000000001</v>
      </c>
      <c r="H58" s="19">
        <f t="shared" si="3"/>
        <v>99.264705882352942</v>
      </c>
      <c r="I58" s="24">
        <v>10287</v>
      </c>
      <c r="J58" s="12"/>
      <c r="K58" s="12"/>
    </row>
    <row r="59" spans="1:11" ht="15.75" customHeight="1" thickBot="1" x14ac:dyDescent="0.3">
      <c r="A59" s="81"/>
      <c r="B59" s="95"/>
      <c r="C59" s="83"/>
      <c r="D59" s="83"/>
      <c r="E59" s="83"/>
      <c r="F59" s="30" t="s">
        <v>56</v>
      </c>
      <c r="G59" s="36">
        <v>200</v>
      </c>
      <c r="H59" s="19">
        <f t="shared" si="3"/>
        <v>84</v>
      </c>
      <c r="I59" s="38">
        <v>16800</v>
      </c>
      <c r="J59" s="12"/>
      <c r="K59" s="12"/>
    </row>
    <row r="60" spans="1:11" ht="15.75" customHeight="1" thickBot="1" x14ac:dyDescent="0.3">
      <c r="A60" s="81"/>
      <c r="B60" s="95"/>
      <c r="C60" s="83"/>
      <c r="D60" s="83"/>
      <c r="E60" s="83"/>
      <c r="F60" s="26" t="s">
        <v>111</v>
      </c>
      <c r="G60" s="36">
        <v>66</v>
      </c>
      <c r="H60" s="19">
        <f t="shared" si="3"/>
        <v>160</v>
      </c>
      <c r="I60" s="38">
        <v>10560</v>
      </c>
      <c r="J60" s="12"/>
      <c r="K60" s="12"/>
    </row>
    <row r="61" spans="1:11" ht="15.75" customHeight="1" thickBot="1" x14ac:dyDescent="0.3">
      <c r="A61" s="81"/>
      <c r="B61" s="95"/>
      <c r="C61" s="83"/>
      <c r="D61" s="83"/>
      <c r="E61" s="83"/>
      <c r="F61" s="26" t="s">
        <v>163</v>
      </c>
      <c r="G61" s="36">
        <v>49.5</v>
      </c>
      <c r="H61" s="19">
        <f t="shared" si="3"/>
        <v>125.45454545454545</v>
      </c>
      <c r="I61" s="38">
        <v>6210</v>
      </c>
      <c r="J61" s="12"/>
      <c r="K61" s="12"/>
    </row>
    <row r="62" spans="1:11" ht="15.75" customHeight="1" thickBot="1" x14ac:dyDescent="0.3">
      <c r="A62" s="81"/>
      <c r="B62" s="95"/>
      <c r="C62" s="83"/>
      <c r="D62" s="83"/>
      <c r="E62" s="83"/>
      <c r="F62" s="26" t="s">
        <v>80</v>
      </c>
      <c r="G62" s="36">
        <v>50</v>
      </c>
      <c r="H62" s="19">
        <f t="shared" si="3"/>
        <v>125.5</v>
      </c>
      <c r="I62" s="38">
        <v>6275</v>
      </c>
      <c r="J62" s="12"/>
      <c r="K62" s="12"/>
    </row>
    <row r="63" spans="1:11" ht="15.75" customHeight="1" thickBot="1" x14ac:dyDescent="0.3">
      <c r="A63" s="81"/>
      <c r="B63" s="95"/>
      <c r="C63" s="83"/>
      <c r="D63" s="83"/>
      <c r="E63" s="83"/>
      <c r="F63" s="26" t="s">
        <v>161</v>
      </c>
      <c r="G63" s="36">
        <v>97.68</v>
      </c>
      <c r="H63" s="19">
        <f t="shared" si="3"/>
        <v>92.567567567567565</v>
      </c>
      <c r="I63" s="38">
        <v>9042</v>
      </c>
      <c r="J63" s="12"/>
      <c r="K63" s="12"/>
    </row>
    <row r="64" spans="1:11" ht="15.75" customHeight="1" thickBot="1" x14ac:dyDescent="0.3">
      <c r="A64" s="81"/>
      <c r="B64" s="95"/>
      <c r="C64" s="83"/>
      <c r="D64" s="83"/>
      <c r="E64" s="83"/>
      <c r="F64" s="26" t="s">
        <v>184</v>
      </c>
      <c r="G64" s="36">
        <v>2.5</v>
      </c>
      <c r="H64" s="19">
        <f t="shared" si="3"/>
        <v>420</v>
      </c>
      <c r="I64" s="38">
        <v>1050</v>
      </c>
      <c r="J64" s="12"/>
      <c r="K64" s="12"/>
    </row>
    <row r="65" spans="1:11" ht="15.75" customHeight="1" thickBot="1" x14ac:dyDescent="0.3">
      <c r="A65" s="81"/>
      <c r="B65" s="95"/>
      <c r="C65" s="83"/>
      <c r="D65" s="83"/>
      <c r="E65" s="83"/>
      <c r="F65" s="26" t="s">
        <v>204</v>
      </c>
      <c r="G65" s="36">
        <v>21.2</v>
      </c>
      <c r="H65" s="19">
        <f t="shared" si="3"/>
        <v>80</v>
      </c>
      <c r="I65" s="38">
        <v>1696</v>
      </c>
      <c r="J65" s="12"/>
      <c r="K65" s="12"/>
    </row>
    <row r="66" spans="1:11" ht="15.75" customHeight="1" thickBot="1" x14ac:dyDescent="0.3">
      <c r="A66" s="81"/>
      <c r="B66" s="95"/>
      <c r="C66" s="83"/>
      <c r="D66" s="83"/>
      <c r="E66" s="83"/>
      <c r="F66" s="26" t="s">
        <v>123</v>
      </c>
      <c r="G66" s="36">
        <v>27</v>
      </c>
      <c r="H66" s="19">
        <f t="shared" si="3"/>
        <v>58.370370370370374</v>
      </c>
      <c r="I66" s="38">
        <v>1576</v>
      </c>
      <c r="J66" s="12"/>
      <c r="K66" s="12"/>
    </row>
    <row r="67" spans="1:11" ht="15.75" customHeight="1" thickBot="1" x14ac:dyDescent="0.3">
      <c r="A67" s="81"/>
      <c r="B67" s="95"/>
      <c r="C67" s="83"/>
      <c r="D67" s="83"/>
      <c r="E67" s="83"/>
      <c r="F67" s="26" t="s">
        <v>171</v>
      </c>
      <c r="G67" s="36">
        <v>72</v>
      </c>
      <c r="H67" s="19">
        <f t="shared" si="3"/>
        <v>188</v>
      </c>
      <c r="I67" s="38">
        <v>13536</v>
      </c>
      <c r="J67" s="12"/>
      <c r="K67" s="12"/>
    </row>
    <row r="68" spans="1:11" ht="15.75" customHeight="1" thickBot="1" x14ac:dyDescent="0.3">
      <c r="A68" s="81"/>
      <c r="B68" s="95"/>
      <c r="C68" s="83"/>
      <c r="D68" s="83"/>
      <c r="E68" s="83"/>
      <c r="F68" s="26" t="s">
        <v>203</v>
      </c>
      <c r="G68" s="36">
        <v>21.12</v>
      </c>
      <c r="H68" s="19">
        <f t="shared" si="3"/>
        <v>109.09090909090908</v>
      </c>
      <c r="I68" s="38">
        <v>2304</v>
      </c>
      <c r="J68" s="12"/>
      <c r="K68" s="12"/>
    </row>
    <row r="69" spans="1:11" ht="15.75" customHeight="1" thickBot="1" x14ac:dyDescent="0.3">
      <c r="A69" s="81"/>
      <c r="B69" s="95"/>
      <c r="C69" s="83"/>
      <c r="D69" s="83"/>
      <c r="E69" s="83"/>
      <c r="F69" s="26" t="s">
        <v>202</v>
      </c>
      <c r="G69" s="36">
        <v>45</v>
      </c>
      <c r="H69" s="19">
        <f t="shared" si="3"/>
        <v>82</v>
      </c>
      <c r="I69" s="38">
        <v>3690</v>
      </c>
      <c r="J69" s="12"/>
      <c r="K69" s="12"/>
    </row>
    <row r="70" spans="1:11" ht="15.75" customHeight="1" thickBot="1" x14ac:dyDescent="0.3">
      <c r="A70" s="81"/>
      <c r="B70" s="95"/>
      <c r="C70" s="83"/>
      <c r="D70" s="83"/>
      <c r="E70" s="83"/>
      <c r="F70" s="26" t="s">
        <v>124</v>
      </c>
      <c r="G70" s="36">
        <v>6.3</v>
      </c>
      <c r="H70" s="19">
        <f t="shared" si="3"/>
        <v>134.76190476190476</v>
      </c>
      <c r="I70" s="38">
        <v>849</v>
      </c>
      <c r="J70" s="12"/>
      <c r="K70" s="12"/>
    </row>
    <row r="71" spans="1:11" ht="15.75" customHeight="1" thickBot="1" x14ac:dyDescent="0.3">
      <c r="A71" s="81"/>
      <c r="B71" s="95"/>
      <c r="C71" s="83"/>
      <c r="D71" s="83"/>
      <c r="E71" s="83"/>
      <c r="F71" s="26" t="s">
        <v>134</v>
      </c>
      <c r="G71" s="36">
        <v>60.56</v>
      </c>
      <c r="H71" s="19">
        <f t="shared" si="3"/>
        <v>273.40274108322325</v>
      </c>
      <c r="I71" s="38">
        <v>16557.27</v>
      </c>
      <c r="J71" s="12"/>
      <c r="K71" s="12"/>
    </row>
    <row r="72" spans="1:11" ht="15.75" customHeight="1" thickBot="1" x14ac:dyDescent="0.3">
      <c r="A72" s="81"/>
      <c r="B72" s="95"/>
      <c r="C72" s="83"/>
      <c r="D72" s="83"/>
      <c r="E72" s="83"/>
      <c r="F72" s="26" t="s">
        <v>201</v>
      </c>
      <c r="G72" s="36">
        <v>17.600000000000001</v>
      </c>
      <c r="H72" s="19">
        <f t="shared" si="3"/>
        <v>209.99999999999997</v>
      </c>
      <c r="I72" s="38">
        <v>3696</v>
      </c>
      <c r="J72" s="12"/>
      <c r="K72" s="12"/>
    </row>
    <row r="73" spans="1:11" ht="15.75" customHeight="1" thickBot="1" x14ac:dyDescent="0.3">
      <c r="A73" s="81"/>
      <c r="B73" s="95"/>
      <c r="C73" s="83"/>
      <c r="D73" s="83"/>
      <c r="E73" s="83"/>
      <c r="F73" s="26" t="s">
        <v>126</v>
      </c>
      <c r="G73" s="36">
        <v>47.52</v>
      </c>
      <c r="H73" s="19">
        <f t="shared" si="3"/>
        <v>95.454545454545453</v>
      </c>
      <c r="I73" s="38">
        <v>4536</v>
      </c>
      <c r="J73" s="12"/>
      <c r="K73" s="12"/>
    </row>
    <row r="74" spans="1:11" ht="15.75" customHeight="1" thickBot="1" x14ac:dyDescent="0.3">
      <c r="A74" s="81"/>
      <c r="B74" s="95"/>
      <c r="C74" s="83"/>
      <c r="D74" s="83"/>
      <c r="E74" s="83"/>
      <c r="F74" s="26" t="s">
        <v>74</v>
      </c>
      <c r="G74" s="36">
        <v>19.2</v>
      </c>
      <c r="H74" s="19">
        <f t="shared" si="3"/>
        <v>138.75</v>
      </c>
      <c r="I74" s="38">
        <v>2664</v>
      </c>
      <c r="J74" s="12"/>
      <c r="K74" s="12"/>
    </row>
    <row r="75" spans="1:11" ht="15.75" customHeight="1" thickBot="1" x14ac:dyDescent="0.3">
      <c r="A75" s="81"/>
      <c r="B75" s="95"/>
      <c r="C75" s="83"/>
      <c r="D75" s="83"/>
      <c r="E75" s="83"/>
      <c r="F75" s="26" t="s">
        <v>199</v>
      </c>
      <c r="G75" s="36">
        <v>90</v>
      </c>
      <c r="H75" s="19">
        <f t="shared" si="3"/>
        <v>23</v>
      </c>
      <c r="I75" s="38">
        <v>2070</v>
      </c>
      <c r="J75" s="12"/>
      <c r="K75" s="12"/>
    </row>
    <row r="76" spans="1:11" ht="15.75" customHeight="1" thickBot="1" x14ac:dyDescent="0.3">
      <c r="A76" s="81"/>
      <c r="B76" s="95"/>
      <c r="C76" s="83"/>
      <c r="D76" s="83"/>
      <c r="E76" s="83"/>
      <c r="F76" s="26" t="s">
        <v>200</v>
      </c>
      <c r="G76" s="36">
        <v>42</v>
      </c>
      <c r="H76" s="19">
        <f t="shared" si="3"/>
        <v>59</v>
      </c>
      <c r="I76" s="38">
        <v>2478</v>
      </c>
      <c r="J76" s="12"/>
      <c r="K76" s="12"/>
    </row>
    <row r="77" spans="1:11" ht="44.25" customHeight="1" thickBot="1" x14ac:dyDescent="0.3">
      <c r="A77" s="6">
        <v>6</v>
      </c>
      <c r="B77" s="27" t="s">
        <v>10</v>
      </c>
      <c r="C77" s="9" t="s">
        <v>57</v>
      </c>
      <c r="D77" s="11" t="s">
        <v>135</v>
      </c>
      <c r="E77" s="9" t="s">
        <v>136</v>
      </c>
      <c r="F77" s="21" t="s">
        <v>86</v>
      </c>
      <c r="G77" s="30">
        <v>400</v>
      </c>
      <c r="H77" s="19">
        <f t="shared" ref="H77:H115" si="4">I77/G77</f>
        <v>35.64</v>
      </c>
      <c r="I77" s="37">
        <v>14256</v>
      </c>
      <c r="J77" s="12"/>
      <c r="K77" s="12"/>
    </row>
    <row r="78" spans="1:11" ht="26.25" thickBot="1" x14ac:dyDescent="0.3">
      <c r="A78" s="76">
        <v>7</v>
      </c>
      <c r="B78" s="78" t="s">
        <v>129</v>
      </c>
      <c r="C78" s="74" t="s">
        <v>174</v>
      </c>
      <c r="D78" s="74"/>
      <c r="E78" s="74"/>
      <c r="F78" s="13" t="s">
        <v>279</v>
      </c>
      <c r="G78" s="32">
        <v>8</v>
      </c>
      <c r="H78" s="19">
        <f t="shared" si="4"/>
        <v>149.5</v>
      </c>
      <c r="I78" s="15">
        <v>1196</v>
      </c>
      <c r="J78" s="20"/>
      <c r="K78" s="12"/>
    </row>
    <row r="79" spans="1:11" ht="15.75" thickBot="1" x14ac:dyDescent="0.3">
      <c r="A79" s="81"/>
      <c r="B79" s="93"/>
      <c r="C79" s="80"/>
      <c r="D79" s="80"/>
      <c r="E79" s="80"/>
      <c r="F79" s="13" t="s">
        <v>280</v>
      </c>
      <c r="G79" s="39">
        <v>15</v>
      </c>
      <c r="H79" s="19">
        <f t="shared" si="4"/>
        <v>109.9</v>
      </c>
      <c r="I79" s="25">
        <v>1648.5</v>
      </c>
      <c r="J79" s="20"/>
      <c r="K79" s="12"/>
    </row>
    <row r="80" spans="1:11" ht="15.75" thickBot="1" x14ac:dyDescent="0.3">
      <c r="A80" s="81"/>
      <c r="B80" s="93"/>
      <c r="C80" s="80"/>
      <c r="D80" s="80"/>
      <c r="E80" s="80"/>
      <c r="F80" s="13" t="s">
        <v>281</v>
      </c>
      <c r="G80" s="39">
        <v>1</v>
      </c>
      <c r="H80" s="19">
        <f t="shared" si="4"/>
        <v>119.5</v>
      </c>
      <c r="I80" s="25">
        <v>119.5</v>
      </c>
      <c r="J80" s="20"/>
      <c r="K80" s="12"/>
    </row>
    <row r="81" spans="1:11" ht="15.75" customHeight="1" thickBot="1" x14ac:dyDescent="0.3">
      <c r="A81" s="76">
        <v>8</v>
      </c>
      <c r="B81" s="78" t="s">
        <v>256</v>
      </c>
      <c r="C81" s="74" t="s">
        <v>257</v>
      </c>
      <c r="D81" s="74" t="s">
        <v>258</v>
      </c>
      <c r="E81" s="74" t="s">
        <v>259</v>
      </c>
      <c r="F81" s="13" t="s">
        <v>260</v>
      </c>
      <c r="G81" s="26">
        <v>4</v>
      </c>
      <c r="H81" s="19">
        <f t="shared" si="4"/>
        <v>930</v>
      </c>
      <c r="I81" s="25">
        <v>3720</v>
      </c>
      <c r="J81" s="20"/>
      <c r="K81" s="12"/>
    </row>
    <row r="82" spans="1:11" ht="15.75" thickBot="1" x14ac:dyDescent="0.3">
      <c r="A82" s="81"/>
      <c r="B82" s="93"/>
      <c r="C82" s="80"/>
      <c r="D82" s="80"/>
      <c r="E82" s="80"/>
      <c r="F82" s="13" t="s">
        <v>261</v>
      </c>
      <c r="G82" s="31">
        <v>4</v>
      </c>
      <c r="H82" s="19">
        <f t="shared" si="4"/>
        <v>250</v>
      </c>
      <c r="I82" s="25">
        <v>1000</v>
      </c>
      <c r="J82" s="20"/>
      <c r="K82" s="12"/>
    </row>
    <row r="83" spans="1:11" ht="15.75" customHeight="1" thickBot="1" x14ac:dyDescent="0.3">
      <c r="A83" s="81"/>
      <c r="B83" s="93"/>
      <c r="C83" s="80"/>
      <c r="D83" s="80"/>
      <c r="E83" s="80"/>
      <c r="F83" s="13" t="s">
        <v>132</v>
      </c>
      <c r="G83" s="31">
        <v>4</v>
      </c>
      <c r="H83" s="19">
        <f t="shared" si="4"/>
        <v>360</v>
      </c>
      <c r="I83" s="25">
        <v>1440</v>
      </c>
      <c r="J83" s="20"/>
      <c r="K83" s="12"/>
    </row>
    <row r="84" spans="1:11" ht="15.75" customHeight="1" thickBot="1" x14ac:dyDescent="0.3">
      <c r="A84" s="81"/>
      <c r="B84" s="93"/>
      <c r="C84" s="80"/>
      <c r="D84" s="80"/>
      <c r="E84" s="80"/>
      <c r="F84" s="13" t="s">
        <v>262</v>
      </c>
      <c r="G84" s="31">
        <v>2</v>
      </c>
      <c r="H84" s="19">
        <f t="shared" si="4"/>
        <v>230</v>
      </c>
      <c r="I84" s="25">
        <v>460</v>
      </c>
      <c r="J84" s="20"/>
      <c r="K84" s="12"/>
    </row>
    <row r="85" spans="1:11" ht="15.75" thickBot="1" x14ac:dyDescent="0.3">
      <c r="A85" s="81"/>
      <c r="B85" s="93"/>
      <c r="C85" s="80"/>
      <c r="D85" s="80"/>
      <c r="E85" s="80"/>
      <c r="F85" s="13" t="s">
        <v>263</v>
      </c>
      <c r="G85" s="31">
        <v>2</v>
      </c>
      <c r="H85" s="19">
        <f t="shared" si="4"/>
        <v>330</v>
      </c>
      <c r="I85" s="25">
        <v>660</v>
      </c>
      <c r="J85" s="20"/>
      <c r="K85" s="12"/>
    </row>
    <row r="86" spans="1:11" ht="15.75" thickBot="1" x14ac:dyDescent="0.3">
      <c r="A86" s="81"/>
      <c r="B86" s="93"/>
      <c r="C86" s="80"/>
      <c r="D86" s="80"/>
      <c r="E86" s="80"/>
      <c r="F86" s="13" t="s">
        <v>264</v>
      </c>
      <c r="G86" s="31">
        <v>1</v>
      </c>
      <c r="H86" s="19">
        <f t="shared" si="4"/>
        <v>330</v>
      </c>
      <c r="I86" s="25">
        <v>330</v>
      </c>
      <c r="J86" s="20"/>
      <c r="K86" s="12"/>
    </row>
    <row r="87" spans="1:11" ht="15.75" customHeight="1" thickBot="1" x14ac:dyDescent="0.3">
      <c r="A87" s="81"/>
      <c r="B87" s="93"/>
      <c r="C87" s="80"/>
      <c r="D87" s="80"/>
      <c r="E87" s="80"/>
      <c r="F87" s="13" t="s">
        <v>265</v>
      </c>
      <c r="G87" s="31">
        <v>1</v>
      </c>
      <c r="H87" s="19">
        <f t="shared" si="4"/>
        <v>470</v>
      </c>
      <c r="I87" s="25">
        <v>470</v>
      </c>
      <c r="J87" s="20"/>
      <c r="K87" s="12"/>
    </row>
    <row r="88" spans="1:11" ht="15.75" thickBot="1" x14ac:dyDescent="0.3">
      <c r="A88" s="81"/>
      <c r="B88" s="93"/>
      <c r="C88" s="80"/>
      <c r="D88" s="80"/>
      <c r="E88" s="80"/>
      <c r="F88" s="13" t="s">
        <v>266</v>
      </c>
      <c r="G88" s="31">
        <v>1</v>
      </c>
      <c r="H88" s="19">
        <f t="shared" si="4"/>
        <v>190</v>
      </c>
      <c r="I88" s="25">
        <v>190</v>
      </c>
      <c r="J88" s="20"/>
      <c r="K88" s="12"/>
    </row>
    <row r="89" spans="1:11" ht="15.75" thickBot="1" x14ac:dyDescent="0.3">
      <c r="A89" s="81"/>
      <c r="B89" s="93"/>
      <c r="C89" s="80"/>
      <c r="D89" s="80"/>
      <c r="E89" s="80"/>
      <c r="F89" s="13" t="s">
        <v>267</v>
      </c>
      <c r="G89" s="31">
        <v>1</v>
      </c>
      <c r="H89" s="19">
        <f t="shared" si="4"/>
        <v>990</v>
      </c>
      <c r="I89" s="25">
        <v>990</v>
      </c>
      <c r="J89" s="20"/>
      <c r="K89" s="12"/>
    </row>
    <row r="90" spans="1:11" ht="15.75" thickBot="1" x14ac:dyDescent="0.3">
      <c r="A90" s="81"/>
      <c r="B90" s="93"/>
      <c r="C90" s="80"/>
      <c r="D90" s="80"/>
      <c r="E90" s="80"/>
      <c r="F90" s="13" t="s">
        <v>268</v>
      </c>
      <c r="G90" s="31">
        <v>1</v>
      </c>
      <c r="H90" s="19">
        <f t="shared" si="4"/>
        <v>200</v>
      </c>
      <c r="I90" s="25">
        <v>200</v>
      </c>
      <c r="J90" s="20"/>
      <c r="K90" s="12"/>
    </row>
    <row r="91" spans="1:11" ht="15.75" thickBot="1" x14ac:dyDescent="0.3">
      <c r="A91" s="81"/>
      <c r="B91" s="93"/>
      <c r="C91" s="80"/>
      <c r="D91" s="80"/>
      <c r="E91" s="80"/>
      <c r="F91" s="13" t="s">
        <v>269</v>
      </c>
      <c r="G91" s="31">
        <v>1</v>
      </c>
      <c r="H91" s="19">
        <f t="shared" si="4"/>
        <v>390</v>
      </c>
      <c r="I91" s="25">
        <v>390</v>
      </c>
      <c r="J91" s="20"/>
      <c r="K91" s="12"/>
    </row>
    <row r="92" spans="1:11" ht="15.75" thickBot="1" x14ac:dyDescent="0.3">
      <c r="A92" s="77"/>
      <c r="B92" s="79"/>
      <c r="C92" s="75"/>
      <c r="D92" s="75"/>
      <c r="E92" s="75"/>
      <c r="F92" s="13" t="s">
        <v>270</v>
      </c>
      <c r="G92" s="31">
        <v>1</v>
      </c>
      <c r="H92" s="19">
        <f t="shared" si="4"/>
        <v>460</v>
      </c>
      <c r="I92" s="25">
        <v>460</v>
      </c>
      <c r="J92" s="20"/>
      <c r="K92" s="12"/>
    </row>
    <row r="93" spans="1:11" ht="26.25" customHeight="1" thickBot="1" x14ac:dyDescent="0.3">
      <c r="A93" s="76">
        <v>9</v>
      </c>
      <c r="B93" s="78" t="s">
        <v>118</v>
      </c>
      <c r="C93" s="74" t="s">
        <v>177</v>
      </c>
      <c r="D93" s="82" t="s">
        <v>215</v>
      </c>
      <c r="E93" s="82" t="s">
        <v>216</v>
      </c>
      <c r="F93" s="13" t="s">
        <v>271</v>
      </c>
      <c r="G93" s="31">
        <f>10</f>
        <v>10</v>
      </c>
      <c r="H93" s="19">
        <f t="shared" si="4"/>
        <v>250</v>
      </c>
      <c r="I93" s="25">
        <v>2500</v>
      </c>
      <c r="J93" s="20"/>
      <c r="K93" s="12"/>
    </row>
    <row r="94" spans="1:11" ht="26.25" thickBot="1" x14ac:dyDescent="0.3">
      <c r="A94" s="81"/>
      <c r="B94" s="93"/>
      <c r="C94" s="80"/>
      <c r="D94" s="83"/>
      <c r="E94" s="83"/>
      <c r="F94" s="13" t="s">
        <v>271</v>
      </c>
      <c r="G94" s="31">
        <v>4</v>
      </c>
      <c r="H94" s="19">
        <f t="shared" ref="H94:H96" si="5">I94/G94</f>
        <v>250</v>
      </c>
      <c r="I94" s="25">
        <v>1000</v>
      </c>
      <c r="J94" s="20"/>
      <c r="K94" s="12"/>
    </row>
    <row r="95" spans="1:11" ht="26.25" thickBot="1" x14ac:dyDescent="0.3">
      <c r="A95" s="81"/>
      <c r="B95" s="93"/>
      <c r="C95" s="80"/>
      <c r="D95" s="83"/>
      <c r="E95" s="83"/>
      <c r="F95" s="13" t="s">
        <v>296</v>
      </c>
      <c r="G95" s="31">
        <v>1</v>
      </c>
      <c r="H95" s="19">
        <f t="shared" si="5"/>
        <v>180</v>
      </c>
      <c r="I95" s="25">
        <v>180</v>
      </c>
      <c r="J95" s="20"/>
      <c r="K95" s="12"/>
    </row>
    <row r="96" spans="1:11" ht="26.25" thickBot="1" x14ac:dyDescent="0.3">
      <c r="A96" s="77"/>
      <c r="B96" s="79"/>
      <c r="C96" s="75"/>
      <c r="D96" s="84"/>
      <c r="E96" s="84"/>
      <c r="F96" s="13" t="s">
        <v>311</v>
      </c>
      <c r="G96" s="31">
        <v>55</v>
      </c>
      <c r="H96" s="19">
        <f t="shared" si="5"/>
        <v>35</v>
      </c>
      <c r="I96" s="25">
        <v>1925</v>
      </c>
      <c r="J96" s="20"/>
      <c r="K96" s="12"/>
    </row>
    <row r="97" spans="1:11" ht="26.25" thickBot="1" x14ac:dyDescent="0.3">
      <c r="A97" s="76">
        <v>10</v>
      </c>
      <c r="B97" s="94" t="s">
        <v>155</v>
      </c>
      <c r="C97" s="82" t="s">
        <v>187</v>
      </c>
      <c r="D97" s="50" t="s">
        <v>253</v>
      </c>
      <c r="E97" s="50" t="s">
        <v>252</v>
      </c>
      <c r="F97" s="13" t="s">
        <v>251</v>
      </c>
      <c r="G97" s="6">
        <v>1</v>
      </c>
      <c r="H97" s="19">
        <f t="shared" si="4"/>
        <v>18490</v>
      </c>
      <c r="I97" s="7">
        <v>18490</v>
      </c>
      <c r="J97" s="20"/>
      <c r="K97" s="12"/>
    </row>
    <row r="98" spans="1:11" ht="26.25" thickBot="1" x14ac:dyDescent="0.3">
      <c r="A98" s="81"/>
      <c r="B98" s="95"/>
      <c r="C98" s="83"/>
      <c r="D98" s="54" t="s">
        <v>254</v>
      </c>
      <c r="E98" s="54" t="s">
        <v>255</v>
      </c>
      <c r="F98" s="13" t="s">
        <v>251</v>
      </c>
      <c r="G98" s="6">
        <v>1</v>
      </c>
      <c r="H98" s="19">
        <f t="shared" si="4"/>
        <v>19990</v>
      </c>
      <c r="I98" s="7">
        <v>19990</v>
      </c>
      <c r="J98" s="20"/>
      <c r="K98" s="12"/>
    </row>
    <row r="99" spans="1:11" ht="26.25" thickBot="1" x14ac:dyDescent="0.3">
      <c r="A99" s="77"/>
      <c r="B99" s="96"/>
      <c r="C99" s="84"/>
      <c r="D99" s="59" t="s">
        <v>295</v>
      </c>
      <c r="E99" s="59" t="s">
        <v>255</v>
      </c>
      <c r="F99" s="13" t="s">
        <v>125</v>
      </c>
      <c r="G99" s="6">
        <v>6</v>
      </c>
      <c r="H99" s="19">
        <f t="shared" si="4"/>
        <v>550</v>
      </c>
      <c r="I99" s="7">
        <v>3300</v>
      </c>
      <c r="J99" s="20"/>
      <c r="K99" s="12"/>
    </row>
    <row r="100" spans="1:11" ht="20.25" customHeight="1" thickBot="1" x14ac:dyDescent="0.3">
      <c r="A100" s="76">
        <v>11</v>
      </c>
      <c r="B100" s="94" t="s">
        <v>99</v>
      </c>
      <c r="C100" s="82" t="s">
        <v>100</v>
      </c>
      <c r="D100" s="82" t="s">
        <v>242</v>
      </c>
      <c r="E100" s="82" t="s">
        <v>243</v>
      </c>
      <c r="F100" s="13" t="s">
        <v>115</v>
      </c>
      <c r="G100" s="6">
        <v>30</v>
      </c>
      <c r="H100" s="19">
        <f t="shared" si="4"/>
        <v>116.66666666666667</v>
      </c>
      <c r="I100" s="7">
        <v>3500</v>
      </c>
      <c r="J100" s="20"/>
      <c r="K100" s="12"/>
    </row>
    <row r="101" spans="1:11" ht="20.25" customHeight="1" thickBot="1" x14ac:dyDescent="0.3">
      <c r="A101" s="81"/>
      <c r="B101" s="95"/>
      <c r="C101" s="83"/>
      <c r="D101" s="84"/>
      <c r="E101" s="84"/>
      <c r="F101" s="13" t="s">
        <v>116</v>
      </c>
      <c r="G101" s="6">
        <v>60</v>
      </c>
      <c r="H101" s="19">
        <f t="shared" si="4"/>
        <v>58.333333333333336</v>
      </c>
      <c r="I101" s="7">
        <v>3500</v>
      </c>
      <c r="J101" s="20"/>
      <c r="K101" s="12"/>
    </row>
    <row r="102" spans="1:11" ht="15.75" thickBot="1" x14ac:dyDescent="0.3">
      <c r="A102" s="76">
        <v>12</v>
      </c>
      <c r="B102" s="94" t="s">
        <v>189</v>
      </c>
      <c r="C102" s="82" t="s">
        <v>190</v>
      </c>
      <c r="D102" s="82"/>
      <c r="E102" s="82"/>
      <c r="F102" s="13" t="s">
        <v>310</v>
      </c>
      <c r="G102" s="6">
        <v>10</v>
      </c>
      <c r="H102" s="19">
        <f t="shared" si="4"/>
        <v>265</v>
      </c>
      <c r="I102" s="7">
        <v>2650</v>
      </c>
      <c r="J102" s="20"/>
      <c r="K102" s="12"/>
    </row>
    <row r="103" spans="1:11" ht="15.75" customHeight="1" thickBot="1" x14ac:dyDescent="0.3">
      <c r="A103" s="81"/>
      <c r="B103" s="95"/>
      <c r="C103" s="83"/>
      <c r="D103" s="83"/>
      <c r="E103" s="83"/>
      <c r="F103" s="13" t="s">
        <v>309</v>
      </c>
      <c r="G103" s="6">
        <v>2</v>
      </c>
      <c r="H103" s="19">
        <f t="shared" si="4"/>
        <v>49</v>
      </c>
      <c r="I103" s="7">
        <v>98</v>
      </c>
      <c r="J103" s="20"/>
      <c r="K103" s="12"/>
    </row>
    <row r="104" spans="1:11" ht="15.75" thickBot="1" x14ac:dyDescent="0.3">
      <c r="A104" s="77"/>
      <c r="B104" s="96"/>
      <c r="C104" s="84"/>
      <c r="D104" s="84"/>
      <c r="E104" s="84"/>
      <c r="F104" s="13" t="s">
        <v>308</v>
      </c>
      <c r="G104" s="6">
        <v>4</v>
      </c>
      <c r="H104" s="19">
        <f t="shared" si="4"/>
        <v>63</v>
      </c>
      <c r="I104" s="7">
        <v>252</v>
      </c>
      <c r="J104" s="20"/>
      <c r="K104" s="12"/>
    </row>
    <row r="105" spans="1:11" ht="32.25" customHeight="1" thickBot="1" x14ac:dyDescent="0.3">
      <c r="A105" s="56">
        <v>13</v>
      </c>
      <c r="B105" s="61" t="s">
        <v>272</v>
      </c>
      <c r="C105" s="59" t="s">
        <v>273</v>
      </c>
      <c r="D105" s="59" t="s">
        <v>274</v>
      </c>
      <c r="E105" s="59" t="s">
        <v>321</v>
      </c>
      <c r="F105" s="9" t="s">
        <v>275</v>
      </c>
      <c r="G105" s="44">
        <v>2</v>
      </c>
      <c r="H105" s="19">
        <f t="shared" si="4"/>
        <v>4500</v>
      </c>
      <c r="I105" s="45">
        <v>9000</v>
      </c>
      <c r="J105" s="14"/>
      <c r="K105" s="12"/>
    </row>
    <row r="106" spans="1:11" ht="26.25" customHeight="1" thickBot="1" x14ac:dyDescent="0.3">
      <c r="A106" s="76">
        <v>14</v>
      </c>
      <c r="B106" s="94" t="s">
        <v>291</v>
      </c>
      <c r="C106" s="82" t="s">
        <v>292</v>
      </c>
      <c r="D106" s="82" t="s">
        <v>293</v>
      </c>
      <c r="E106" s="82" t="s">
        <v>294</v>
      </c>
      <c r="F106" s="13" t="s">
        <v>283</v>
      </c>
      <c r="G106" s="40">
        <v>6</v>
      </c>
      <c r="H106" s="19">
        <f t="shared" si="4"/>
        <v>22.78</v>
      </c>
      <c r="I106" s="15">
        <v>136.68</v>
      </c>
      <c r="J106" s="14"/>
      <c r="K106" s="12"/>
    </row>
    <row r="107" spans="1:11" ht="15.75" thickBot="1" x14ac:dyDescent="0.3">
      <c r="A107" s="81"/>
      <c r="B107" s="95"/>
      <c r="C107" s="83"/>
      <c r="D107" s="83"/>
      <c r="E107" s="83"/>
      <c r="F107" s="13" t="s">
        <v>284</v>
      </c>
      <c r="G107" s="40">
        <v>30</v>
      </c>
      <c r="H107" s="19">
        <f t="shared" si="4"/>
        <v>16.34</v>
      </c>
      <c r="I107" s="15">
        <v>490.2</v>
      </c>
      <c r="J107" s="14"/>
      <c r="K107" s="12"/>
    </row>
    <row r="108" spans="1:11" ht="15.75" thickBot="1" x14ac:dyDescent="0.3">
      <c r="A108" s="81"/>
      <c r="B108" s="95"/>
      <c r="C108" s="83"/>
      <c r="D108" s="83"/>
      <c r="E108" s="83"/>
      <c r="F108" s="13" t="s">
        <v>285</v>
      </c>
      <c r="G108" s="40">
        <v>20</v>
      </c>
      <c r="H108" s="19">
        <f t="shared" si="4"/>
        <v>29.21</v>
      </c>
      <c r="I108" s="15">
        <v>584.20000000000005</v>
      </c>
      <c r="J108" s="14"/>
      <c r="K108" s="12"/>
    </row>
    <row r="109" spans="1:11" ht="15.75" customHeight="1" thickBot="1" x14ac:dyDescent="0.3">
      <c r="A109" s="81"/>
      <c r="B109" s="95"/>
      <c r="C109" s="83"/>
      <c r="D109" s="83"/>
      <c r="E109" s="83"/>
      <c r="F109" s="13" t="s">
        <v>282</v>
      </c>
      <c r="G109" s="40">
        <v>12</v>
      </c>
      <c r="H109" s="19">
        <f t="shared" si="4"/>
        <v>23</v>
      </c>
      <c r="I109" s="15">
        <v>276</v>
      </c>
      <c r="J109" s="14"/>
      <c r="K109" s="12"/>
    </row>
    <row r="110" spans="1:11" ht="15.75" customHeight="1" thickBot="1" x14ac:dyDescent="0.3">
      <c r="A110" s="81"/>
      <c r="B110" s="95"/>
      <c r="C110" s="83"/>
      <c r="D110" s="83"/>
      <c r="E110" s="83"/>
      <c r="F110" s="13" t="s">
        <v>286</v>
      </c>
      <c r="G110" s="40">
        <v>5</v>
      </c>
      <c r="H110" s="19">
        <f t="shared" si="4"/>
        <v>42.5</v>
      </c>
      <c r="I110" s="15">
        <v>212.5</v>
      </c>
      <c r="J110" s="14"/>
      <c r="K110" s="12"/>
    </row>
    <row r="111" spans="1:11" ht="15.75" customHeight="1" thickBot="1" x14ac:dyDescent="0.3">
      <c r="A111" s="81"/>
      <c r="B111" s="95"/>
      <c r="C111" s="83"/>
      <c r="D111" s="83"/>
      <c r="E111" s="83"/>
      <c r="F111" s="13" t="s">
        <v>287</v>
      </c>
      <c r="G111" s="40">
        <f>4+2</f>
        <v>6</v>
      </c>
      <c r="H111" s="19">
        <f t="shared" si="4"/>
        <v>179</v>
      </c>
      <c r="I111" s="15">
        <f>716+358</f>
        <v>1074</v>
      </c>
      <c r="J111" s="14"/>
      <c r="K111" s="12"/>
    </row>
    <row r="112" spans="1:11" ht="15.75" customHeight="1" thickBot="1" x14ac:dyDescent="0.3">
      <c r="A112" s="81"/>
      <c r="B112" s="95"/>
      <c r="C112" s="83"/>
      <c r="D112" s="83"/>
      <c r="E112" s="83"/>
      <c r="F112" s="13" t="s">
        <v>288</v>
      </c>
      <c r="G112" s="40">
        <f>5+5+5+5</f>
        <v>20</v>
      </c>
      <c r="H112" s="19">
        <f t="shared" si="4"/>
        <v>16.25</v>
      </c>
      <c r="I112" s="15">
        <f>81.25+81.25+81.25+81.25</f>
        <v>325</v>
      </c>
      <c r="J112" s="14"/>
      <c r="K112" s="12"/>
    </row>
    <row r="113" spans="1:11" ht="15.75" customHeight="1" thickBot="1" x14ac:dyDescent="0.3">
      <c r="A113" s="81"/>
      <c r="B113" s="95"/>
      <c r="C113" s="83"/>
      <c r="D113" s="83"/>
      <c r="E113" s="83"/>
      <c r="F113" s="13" t="s">
        <v>289</v>
      </c>
      <c r="G113" s="40">
        <v>5</v>
      </c>
      <c r="H113" s="19">
        <f t="shared" si="4"/>
        <v>66.72</v>
      </c>
      <c r="I113" s="15">
        <v>333.6</v>
      </c>
      <c r="J113" s="14"/>
      <c r="K113" s="12"/>
    </row>
    <row r="114" spans="1:11" ht="15.75" customHeight="1" thickBot="1" x14ac:dyDescent="0.3">
      <c r="A114" s="81"/>
      <c r="B114" s="95"/>
      <c r="C114" s="83"/>
      <c r="D114" s="83"/>
      <c r="E114" s="83"/>
      <c r="F114" s="13" t="s">
        <v>290</v>
      </c>
      <c r="G114" s="40">
        <v>6</v>
      </c>
      <c r="H114" s="19">
        <f t="shared" si="4"/>
        <v>84.01</v>
      </c>
      <c r="I114" s="15">
        <v>504.06</v>
      </c>
      <c r="J114" s="14"/>
      <c r="K114" s="12"/>
    </row>
    <row r="115" spans="1:11" ht="15.75" customHeight="1" thickBot="1" x14ac:dyDescent="0.3">
      <c r="A115" s="81"/>
      <c r="B115" s="95"/>
      <c r="C115" s="83"/>
      <c r="D115" s="83"/>
      <c r="E115" s="83"/>
      <c r="F115" s="13" t="s">
        <v>287</v>
      </c>
      <c r="G115" s="40">
        <v>1</v>
      </c>
      <c r="H115" s="19">
        <f t="shared" si="4"/>
        <v>179</v>
      </c>
      <c r="I115" s="15">
        <v>179</v>
      </c>
      <c r="J115" s="14"/>
      <c r="K115" s="12"/>
    </row>
    <row r="116" spans="1:11" ht="15.75" customHeight="1" thickBot="1" x14ac:dyDescent="0.3">
      <c r="A116" s="76">
        <v>15</v>
      </c>
      <c r="B116" s="94" t="s">
        <v>175</v>
      </c>
      <c r="C116" s="82" t="s">
        <v>176</v>
      </c>
      <c r="D116" s="82" t="s">
        <v>235</v>
      </c>
      <c r="E116" s="82" t="s">
        <v>236</v>
      </c>
      <c r="F116" s="9" t="s">
        <v>237</v>
      </c>
      <c r="G116" s="40">
        <v>12</v>
      </c>
      <c r="H116" s="19">
        <f t="shared" ref="H116:H187" si="6">I116/G116</f>
        <v>560.84</v>
      </c>
      <c r="I116" s="15">
        <v>6730.08</v>
      </c>
      <c r="J116" s="14"/>
      <c r="K116" s="12"/>
    </row>
    <row r="117" spans="1:11" ht="15.75" thickBot="1" x14ac:dyDescent="0.3">
      <c r="A117" s="81"/>
      <c r="B117" s="95"/>
      <c r="C117" s="83"/>
      <c r="D117" s="83"/>
      <c r="E117" s="83"/>
      <c r="F117" s="9" t="s">
        <v>238</v>
      </c>
      <c r="G117" s="40">
        <v>1</v>
      </c>
      <c r="H117" s="19">
        <f t="shared" si="6"/>
        <v>170.85</v>
      </c>
      <c r="I117" s="15">
        <v>170.85</v>
      </c>
      <c r="J117" s="14"/>
      <c r="K117" s="12"/>
    </row>
    <row r="118" spans="1:11" ht="15.75" thickBot="1" x14ac:dyDescent="0.3">
      <c r="A118" s="81"/>
      <c r="B118" s="95"/>
      <c r="C118" s="83"/>
      <c r="D118" s="83"/>
      <c r="E118" s="83"/>
      <c r="F118" s="9" t="s">
        <v>239</v>
      </c>
      <c r="G118" s="40">
        <v>1</v>
      </c>
      <c r="H118" s="19">
        <f t="shared" si="6"/>
        <v>170.85</v>
      </c>
      <c r="I118" s="15">
        <v>170.85</v>
      </c>
      <c r="J118" s="14"/>
      <c r="K118" s="12"/>
    </row>
    <row r="119" spans="1:11" ht="15.75" thickBot="1" x14ac:dyDescent="0.3">
      <c r="A119" s="81"/>
      <c r="B119" s="95"/>
      <c r="C119" s="83"/>
      <c r="D119" s="83"/>
      <c r="E119" s="83"/>
      <c r="F119" s="9" t="s">
        <v>240</v>
      </c>
      <c r="G119" s="44">
        <v>3</v>
      </c>
      <c r="H119" s="19">
        <f t="shared" si="6"/>
        <v>196.47</v>
      </c>
      <c r="I119" s="45">
        <v>589.41</v>
      </c>
      <c r="J119" s="14"/>
      <c r="K119" s="12"/>
    </row>
    <row r="120" spans="1:11" ht="15.75" thickBot="1" x14ac:dyDescent="0.3">
      <c r="A120" s="81"/>
      <c r="B120" s="95"/>
      <c r="C120" s="83"/>
      <c r="D120" s="83"/>
      <c r="E120" s="83"/>
      <c r="F120" s="9" t="s">
        <v>241</v>
      </c>
      <c r="G120" s="44">
        <v>1</v>
      </c>
      <c r="H120" s="19">
        <f t="shared" si="6"/>
        <v>192.22</v>
      </c>
      <c r="I120" s="45">
        <v>192.22</v>
      </c>
      <c r="J120" s="14"/>
      <c r="K120" s="12"/>
    </row>
    <row r="121" spans="1:11" ht="15.75" thickBot="1" x14ac:dyDescent="0.3">
      <c r="A121" s="76">
        <v>16</v>
      </c>
      <c r="B121" s="94" t="s">
        <v>147</v>
      </c>
      <c r="C121" s="82" t="s">
        <v>148</v>
      </c>
      <c r="D121" s="82" t="s">
        <v>149</v>
      </c>
      <c r="E121" s="82" t="s">
        <v>150</v>
      </c>
      <c r="F121" s="13" t="s">
        <v>151</v>
      </c>
      <c r="G121" s="44">
        <v>1</v>
      </c>
      <c r="H121" s="19">
        <f t="shared" si="6"/>
        <v>1025.24</v>
      </c>
      <c r="I121" s="45">
        <v>1025.24</v>
      </c>
      <c r="J121" s="14"/>
      <c r="K121" s="12"/>
    </row>
    <row r="122" spans="1:11" ht="15.75" thickBot="1" x14ac:dyDescent="0.3">
      <c r="A122" s="81"/>
      <c r="B122" s="95"/>
      <c r="C122" s="83"/>
      <c r="D122" s="83"/>
      <c r="E122" s="83"/>
      <c r="F122" s="13" t="s">
        <v>152</v>
      </c>
      <c r="G122" s="44">
        <v>1</v>
      </c>
      <c r="H122" s="19">
        <f t="shared" si="6"/>
        <v>471</v>
      </c>
      <c r="I122" s="45">
        <v>471</v>
      </c>
      <c r="J122" s="14"/>
      <c r="K122" s="12"/>
    </row>
    <row r="123" spans="1:11" ht="15.75" thickBot="1" x14ac:dyDescent="0.3">
      <c r="A123" s="81"/>
      <c r="B123" s="95"/>
      <c r="C123" s="83"/>
      <c r="D123" s="83"/>
      <c r="E123" s="83"/>
      <c r="F123" s="13" t="s">
        <v>168</v>
      </c>
      <c r="G123" s="44">
        <v>11.75</v>
      </c>
      <c r="H123" s="19">
        <f t="shared" si="6"/>
        <v>33</v>
      </c>
      <c r="I123" s="45">
        <v>387.75</v>
      </c>
      <c r="J123" s="14"/>
      <c r="K123" s="12"/>
    </row>
    <row r="124" spans="1:11" ht="25.5" customHeight="1" thickBot="1" x14ac:dyDescent="0.3">
      <c r="A124" s="76">
        <v>17</v>
      </c>
      <c r="B124" s="94" t="s">
        <v>297</v>
      </c>
      <c r="C124" s="82" t="s">
        <v>298</v>
      </c>
      <c r="D124" s="82"/>
      <c r="E124" s="82"/>
      <c r="F124" s="9" t="s">
        <v>299</v>
      </c>
      <c r="G124" s="40">
        <v>0.5</v>
      </c>
      <c r="H124" s="19">
        <f t="shared" si="6"/>
        <v>569.94000000000005</v>
      </c>
      <c r="I124" s="15">
        <v>284.97000000000003</v>
      </c>
      <c r="J124" s="14"/>
      <c r="K124" s="12"/>
    </row>
    <row r="125" spans="1:11" ht="25.5" customHeight="1" thickBot="1" x14ac:dyDescent="0.3">
      <c r="A125" s="77"/>
      <c r="B125" s="96"/>
      <c r="C125" s="84"/>
      <c r="D125" s="84"/>
      <c r="E125" s="84"/>
      <c r="F125" s="9" t="s">
        <v>300</v>
      </c>
      <c r="G125" s="40">
        <v>0.5</v>
      </c>
      <c r="H125" s="19">
        <f t="shared" si="6"/>
        <v>94</v>
      </c>
      <c r="I125" s="15">
        <v>47</v>
      </c>
      <c r="J125" s="14"/>
      <c r="K125" s="12"/>
    </row>
    <row r="126" spans="1:11" ht="41.25" customHeight="1" thickBot="1" x14ac:dyDescent="0.3">
      <c r="A126" s="66">
        <v>18</v>
      </c>
      <c r="B126" s="70" t="s">
        <v>316</v>
      </c>
      <c r="C126" s="68" t="s">
        <v>317</v>
      </c>
      <c r="D126" s="68" t="s">
        <v>318</v>
      </c>
      <c r="E126" s="68" t="s">
        <v>319</v>
      </c>
      <c r="F126" s="9" t="s">
        <v>320</v>
      </c>
      <c r="G126" s="40">
        <v>2</v>
      </c>
      <c r="H126" s="19">
        <f t="shared" si="6"/>
        <v>6050</v>
      </c>
      <c r="I126" s="15">
        <v>12100</v>
      </c>
      <c r="J126" s="14"/>
      <c r="K126" s="12"/>
    </row>
    <row r="127" spans="1:11" ht="16.5" customHeight="1" thickBot="1" x14ac:dyDescent="0.3">
      <c r="A127" s="76">
        <v>19</v>
      </c>
      <c r="B127" s="94" t="s">
        <v>97</v>
      </c>
      <c r="C127" s="82" t="s">
        <v>98</v>
      </c>
      <c r="D127" s="82" t="s">
        <v>191</v>
      </c>
      <c r="E127" s="82" t="s">
        <v>192</v>
      </c>
      <c r="F127" s="9" t="s">
        <v>210</v>
      </c>
      <c r="G127" s="40">
        <v>1</v>
      </c>
      <c r="H127" s="19">
        <f t="shared" si="6"/>
        <v>350</v>
      </c>
      <c r="I127" s="15">
        <v>350</v>
      </c>
      <c r="J127" s="14"/>
      <c r="K127" s="12"/>
    </row>
    <row r="128" spans="1:11" ht="15.75" thickBot="1" x14ac:dyDescent="0.3">
      <c r="A128" s="81"/>
      <c r="B128" s="95"/>
      <c r="C128" s="83"/>
      <c r="D128" s="83"/>
      <c r="E128" s="83"/>
      <c r="F128" s="9" t="s">
        <v>247</v>
      </c>
      <c r="G128" s="40">
        <v>1</v>
      </c>
      <c r="H128" s="19">
        <f t="shared" si="6"/>
        <v>1700</v>
      </c>
      <c r="I128" s="15">
        <v>1700</v>
      </c>
      <c r="J128" s="14"/>
      <c r="K128" s="12"/>
    </row>
    <row r="129" spans="1:11" ht="15.75" thickBot="1" x14ac:dyDescent="0.3">
      <c r="A129" s="81"/>
      <c r="B129" s="95"/>
      <c r="C129" s="83"/>
      <c r="D129" s="83"/>
      <c r="E129" s="83"/>
      <c r="F129" s="9" t="s">
        <v>211</v>
      </c>
      <c r="G129" s="40">
        <v>1</v>
      </c>
      <c r="H129" s="19">
        <f t="shared" si="6"/>
        <v>1700</v>
      </c>
      <c r="I129" s="15">
        <v>1700</v>
      </c>
      <c r="J129" s="14"/>
      <c r="K129" s="12"/>
    </row>
    <row r="130" spans="1:11" ht="15.75" thickBot="1" x14ac:dyDescent="0.3">
      <c r="A130" s="81"/>
      <c r="B130" s="95"/>
      <c r="C130" s="83"/>
      <c r="D130" s="83"/>
      <c r="E130" s="83"/>
      <c r="F130" s="9" t="s">
        <v>248</v>
      </c>
      <c r="G130" s="40">
        <v>1</v>
      </c>
      <c r="H130" s="19">
        <f t="shared" si="6"/>
        <v>60</v>
      </c>
      <c r="I130" s="15">
        <v>60</v>
      </c>
      <c r="J130" s="14"/>
      <c r="K130" s="12"/>
    </row>
    <row r="131" spans="1:11" ht="15.75" thickBot="1" x14ac:dyDescent="0.3">
      <c r="A131" s="81"/>
      <c r="B131" s="95"/>
      <c r="C131" s="83"/>
      <c r="D131" s="83"/>
      <c r="E131" s="83"/>
      <c r="F131" s="9" t="s">
        <v>212</v>
      </c>
      <c r="G131" s="40">
        <v>1</v>
      </c>
      <c r="H131" s="19">
        <f t="shared" si="6"/>
        <v>910</v>
      </c>
      <c r="I131" s="15">
        <v>910</v>
      </c>
      <c r="J131" s="14"/>
      <c r="K131" s="12"/>
    </row>
    <row r="132" spans="1:11" ht="15.75" thickBot="1" x14ac:dyDescent="0.3">
      <c r="A132" s="81"/>
      <c r="B132" s="95"/>
      <c r="C132" s="83"/>
      <c r="D132" s="83"/>
      <c r="E132" s="83"/>
      <c r="F132" s="9" t="s">
        <v>172</v>
      </c>
      <c r="G132" s="40">
        <v>1.5</v>
      </c>
      <c r="H132" s="19">
        <f t="shared" si="6"/>
        <v>540</v>
      </c>
      <c r="I132" s="15">
        <v>810</v>
      </c>
      <c r="J132" s="14"/>
      <c r="K132" s="12"/>
    </row>
    <row r="133" spans="1:11" ht="15.75" thickBot="1" x14ac:dyDescent="0.3">
      <c r="A133" s="81"/>
      <c r="B133" s="95"/>
      <c r="C133" s="83"/>
      <c r="D133" s="84"/>
      <c r="E133" s="84"/>
      <c r="F133" s="9" t="s">
        <v>173</v>
      </c>
      <c r="G133" s="40">
        <v>1</v>
      </c>
      <c r="H133" s="19">
        <f t="shared" si="6"/>
        <v>370</v>
      </c>
      <c r="I133" s="15">
        <v>370</v>
      </c>
      <c r="J133" s="14"/>
      <c r="K133" s="12"/>
    </row>
    <row r="134" spans="1:11" ht="15.75" thickBot="1" x14ac:dyDescent="0.3">
      <c r="A134" s="81"/>
      <c r="B134" s="95"/>
      <c r="C134" s="83"/>
      <c r="D134" s="82" t="s">
        <v>188</v>
      </c>
      <c r="E134" s="82" t="s">
        <v>193</v>
      </c>
      <c r="F134" s="9" t="s">
        <v>210</v>
      </c>
      <c r="G134" s="40">
        <v>1</v>
      </c>
      <c r="H134" s="19">
        <f t="shared" si="6"/>
        <v>350</v>
      </c>
      <c r="I134" s="15">
        <v>350</v>
      </c>
      <c r="J134" s="14"/>
      <c r="K134" s="12"/>
    </row>
    <row r="135" spans="1:11" ht="15.75" thickBot="1" x14ac:dyDescent="0.3">
      <c r="A135" s="81"/>
      <c r="B135" s="95"/>
      <c r="C135" s="83"/>
      <c r="D135" s="83"/>
      <c r="E135" s="83"/>
      <c r="F135" s="13" t="s">
        <v>249</v>
      </c>
      <c r="G135" s="40">
        <v>1</v>
      </c>
      <c r="H135" s="19">
        <f t="shared" si="6"/>
        <v>1380</v>
      </c>
      <c r="I135" s="15">
        <v>1380</v>
      </c>
      <c r="J135" s="14"/>
      <c r="K135" s="12"/>
    </row>
    <row r="136" spans="1:11" ht="15.75" thickBot="1" x14ac:dyDescent="0.3">
      <c r="A136" s="81"/>
      <c r="B136" s="95"/>
      <c r="C136" s="83"/>
      <c r="D136" s="83"/>
      <c r="E136" s="83"/>
      <c r="F136" s="13" t="s">
        <v>209</v>
      </c>
      <c r="G136" s="40">
        <v>1</v>
      </c>
      <c r="H136" s="19">
        <f t="shared" si="6"/>
        <v>850</v>
      </c>
      <c r="I136" s="15">
        <v>850</v>
      </c>
      <c r="J136" s="14"/>
      <c r="K136" s="12"/>
    </row>
    <row r="137" spans="1:11" ht="26.25" thickBot="1" x14ac:dyDescent="0.3">
      <c r="A137" s="81"/>
      <c r="B137" s="95"/>
      <c r="C137" s="83"/>
      <c r="D137" s="84"/>
      <c r="E137" s="84"/>
      <c r="F137" s="13" t="s">
        <v>250</v>
      </c>
      <c r="G137" s="40">
        <v>1</v>
      </c>
      <c r="H137" s="19">
        <f t="shared" si="6"/>
        <v>1200</v>
      </c>
      <c r="I137" s="15">
        <v>1200</v>
      </c>
      <c r="J137" s="14"/>
      <c r="K137" s="12"/>
    </row>
    <row r="138" spans="1:11" ht="15.75" thickBot="1" x14ac:dyDescent="0.3">
      <c r="A138" s="81"/>
      <c r="B138" s="95"/>
      <c r="C138" s="83"/>
      <c r="D138" s="82" t="s">
        <v>301</v>
      </c>
      <c r="E138" s="82" t="s">
        <v>193</v>
      </c>
      <c r="F138" s="13" t="s">
        <v>302</v>
      </c>
      <c r="G138" s="40">
        <v>2</v>
      </c>
      <c r="H138" s="19">
        <f t="shared" si="6"/>
        <v>1200</v>
      </c>
      <c r="I138" s="15">
        <v>2400</v>
      </c>
      <c r="J138" s="14"/>
      <c r="K138" s="12"/>
    </row>
    <row r="139" spans="1:11" ht="15.75" thickBot="1" x14ac:dyDescent="0.3">
      <c r="A139" s="81"/>
      <c r="B139" s="95"/>
      <c r="C139" s="83"/>
      <c r="D139" s="83"/>
      <c r="E139" s="83"/>
      <c r="F139" s="13" t="s">
        <v>303</v>
      </c>
      <c r="G139" s="40">
        <v>1</v>
      </c>
      <c r="H139" s="19">
        <f t="shared" si="6"/>
        <v>290</v>
      </c>
      <c r="I139" s="15">
        <v>290</v>
      </c>
      <c r="J139" s="14"/>
      <c r="K139" s="12"/>
    </row>
    <row r="140" spans="1:11" ht="15.75" thickBot="1" x14ac:dyDescent="0.3">
      <c r="A140" s="81"/>
      <c r="B140" s="95"/>
      <c r="C140" s="83"/>
      <c r="D140" s="83"/>
      <c r="E140" s="83"/>
      <c r="F140" s="13" t="s">
        <v>304</v>
      </c>
      <c r="G140" s="40">
        <v>5</v>
      </c>
      <c r="H140" s="19">
        <f t="shared" si="6"/>
        <v>15</v>
      </c>
      <c r="I140" s="15">
        <v>75</v>
      </c>
      <c r="J140" s="14"/>
      <c r="K140" s="12"/>
    </row>
    <row r="141" spans="1:11" ht="15.75" thickBot="1" x14ac:dyDescent="0.3">
      <c r="A141" s="81"/>
      <c r="B141" s="95"/>
      <c r="C141" s="83"/>
      <c r="D141" s="83"/>
      <c r="E141" s="83"/>
      <c r="F141" s="13" t="s">
        <v>305</v>
      </c>
      <c r="G141" s="40">
        <v>1.5</v>
      </c>
      <c r="H141" s="19">
        <f t="shared" si="6"/>
        <v>26</v>
      </c>
      <c r="I141" s="15">
        <v>39</v>
      </c>
      <c r="J141" s="14"/>
      <c r="K141" s="12"/>
    </row>
    <row r="142" spans="1:11" ht="15.75" thickBot="1" x14ac:dyDescent="0.3">
      <c r="A142" s="77"/>
      <c r="B142" s="96"/>
      <c r="C142" s="84"/>
      <c r="D142" s="84"/>
      <c r="E142" s="84"/>
      <c r="F142" s="13" t="s">
        <v>306</v>
      </c>
      <c r="G142" s="40">
        <v>1</v>
      </c>
      <c r="H142" s="19">
        <f t="shared" si="6"/>
        <v>60</v>
      </c>
      <c r="I142" s="15">
        <v>60</v>
      </c>
      <c r="J142" s="14"/>
      <c r="K142" s="12"/>
    </row>
    <row r="143" spans="1:11" ht="15.75" customHeight="1" thickBot="1" x14ac:dyDescent="0.3">
      <c r="A143" s="76">
        <v>20</v>
      </c>
      <c r="B143" s="94" t="s">
        <v>331</v>
      </c>
      <c r="C143" s="82" t="s">
        <v>332</v>
      </c>
      <c r="D143" s="82" t="s">
        <v>333</v>
      </c>
      <c r="E143" s="82" t="s">
        <v>334</v>
      </c>
      <c r="F143" s="13" t="s">
        <v>335</v>
      </c>
      <c r="G143" s="40">
        <v>4</v>
      </c>
      <c r="H143" s="19">
        <f t="shared" si="6"/>
        <v>5000</v>
      </c>
      <c r="I143" s="15">
        <v>20000</v>
      </c>
      <c r="J143" s="14"/>
      <c r="K143" s="12"/>
    </row>
    <row r="144" spans="1:11" ht="15.75" thickBot="1" x14ac:dyDescent="0.3">
      <c r="A144" s="81"/>
      <c r="B144" s="95"/>
      <c r="C144" s="83"/>
      <c r="D144" s="83"/>
      <c r="E144" s="83"/>
      <c r="F144" s="13" t="s">
        <v>336</v>
      </c>
      <c r="G144" s="40">
        <v>1</v>
      </c>
      <c r="H144" s="19">
        <f t="shared" si="6"/>
        <v>44550</v>
      </c>
      <c r="I144" s="15">
        <v>44550</v>
      </c>
      <c r="J144" s="14"/>
      <c r="K144" s="12"/>
    </row>
    <row r="145" spans="1:11" ht="15.75" thickBot="1" x14ac:dyDescent="0.3">
      <c r="A145" s="81"/>
      <c r="B145" s="95"/>
      <c r="C145" s="83"/>
      <c r="D145" s="83"/>
      <c r="E145" s="83"/>
      <c r="F145" s="13" t="s">
        <v>337</v>
      </c>
      <c r="G145" s="40">
        <v>2</v>
      </c>
      <c r="H145" s="19">
        <f t="shared" si="6"/>
        <v>41500</v>
      </c>
      <c r="I145" s="15">
        <v>83000</v>
      </c>
      <c r="J145" s="14"/>
      <c r="K145" s="12"/>
    </row>
    <row r="146" spans="1:11" ht="15.75" thickBot="1" x14ac:dyDescent="0.3">
      <c r="A146" s="77"/>
      <c r="B146" s="96"/>
      <c r="C146" s="84"/>
      <c r="D146" s="84"/>
      <c r="E146" s="84"/>
      <c r="F146" s="13" t="s">
        <v>338</v>
      </c>
      <c r="G146" s="40">
        <v>1</v>
      </c>
      <c r="H146" s="19">
        <f t="shared" si="6"/>
        <v>40450</v>
      </c>
      <c r="I146" s="15">
        <v>40450</v>
      </c>
      <c r="J146" s="14"/>
      <c r="K146" s="12"/>
    </row>
    <row r="147" spans="1:11" ht="29.25" customHeight="1" thickBot="1" x14ac:dyDescent="0.3">
      <c r="A147" s="63">
        <v>21</v>
      </c>
      <c r="B147" s="64" t="s">
        <v>312</v>
      </c>
      <c r="C147" s="13" t="s">
        <v>313</v>
      </c>
      <c r="D147" s="13" t="s">
        <v>314</v>
      </c>
      <c r="E147" s="13" t="s">
        <v>315</v>
      </c>
      <c r="F147" s="13" t="s">
        <v>162</v>
      </c>
      <c r="G147" s="40">
        <v>1</v>
      </c>
      <c r="H147" s="19">
        <f t="shared" si="6"/>
        <v>46964</v>
      </c>
      <c r="I147" s="15">
        <v>46964</v>
      </c>
      <c r="J147" s="14"/>
      <c r="K147" s="12"/>
    </row>
    <row r="148" spans="1:11" ht="39" thickBot="1" x14ac:dyDescent="0.3">
      <c r="A148" s="57">
        <v>22</v>
      </c>
      <c r="B148" s="62" t="s">
        <v>276</v>
      </c>
      <c r="C148" s="60" t="s">
        <v>277</v>
      </c>
      <c r="D148" s="60"/>
      <c r="E148" s="60"/>
      <c r="F148" s="13" t="s">
        <v>278</v>
      </c>
      <c r="G148" s="40">
        <v>1</v>
      </c>
      <c r="H148" s="19">
        <f t="shared" si="6"/>
        <v>14400</v>
      </c>
      <c r="I148" s="15">
        <v>14400</v>
      </c>
      <c r="J148" s="14"/>
      <c r="K148" s="12"/>
    </row>
    <row r="149" spans="1:11" ht="30" customHeight="1" thickBot="1" x14ac:dyDescent="0.3">
      <c r="A149" s="6">
        <v>23</v>
      </c>
      <c r="B149" s="29" t="s">
        <v>157</v>
      </c>
      <c r="C149" s="13" t="s">
        <v>223</v>
      </c>
      <c r="D149" s="13" t="s">
        <v>224</v>
      </c>
      <c r="E149" s="13" t="s">
        <v>225</v>
      </c>
      <c r="F149" s="9" t="s">
        <v>222</v>
      </c>
      <c r="G149" s="40">
        <v>1</v>
      </c>
      <c r="H149" s="19">
        <f t="shared" si="6"/>
        <v>5015</v>
      </c>
      <c r="I149" s="15">
        <v>5015</v>
      </c>
      <c r="J149" s="14"/>
      <c r="K149" s="12"/>
    </row>
    <row r="150" spans="1:11" ht="15.75" customHeight="1" thickBot="1" x14ac:dyDescent="0.3">
      <c r="A150" s="76">
        <v>24</v>
      </c>
      <c r="B150" s="94" t="s">
        <v>117</v>
      </c>
      <c r="C150" s="82" t="s">
        <v>220</v>
      </c>
      <c r="D150" s="82" t="s">
        <v>221</v>
      </c>
      <c r="E150" s="82" t="s">
        <v>214</v>
      </c>
      <c r="F150" s="9" t="s">
        <v>158</v>
      </c>
      <c r="G150" s="40">
        <v>1</v>
      </c>
      <c r="H150" s="19">
        <f t="shared" si="6"/>
        <v>2665.18</v>
      </c>
      <c r="I150" s="15">
        <v>2665.18</v>
      </c>
      <c r="J150" s="14"/>
      <c r="K150" s="12"/>
    </row>
    <row r="151" spans="1:11" ht="15.75" thickBot="1" x14ac:dyDescent="0.3">
      <c r="A151" s="81"/>
      <c r="B151" s="95"/>
      <c r="C151" s="83"/>
      <c r="D151" s="83"/>
      <c r="E151" s="83"/>
      <c r="F151" s="9" t="s">
        <v>226</v>
      </c>
      <c r="G151" s="40">
        <v>1</v>
      </c>
      <c r="H151" s="19">
        <f t="shared" si="6"/>
        <v>3243.1</v>
      </c>
      <c r="I151" s="15">
        <v>3243.1</v>
      </c>
      <c r="J151" s="14"/>
      <c r="K151" s="12"/>
    </row>
    <row r="152" spans="1:11" ht="15.75" thickBot="1" x14ac:dyDescent="0.3">
      <c r="A152" s="81"/>
      <c r="B152" s="95"/>
      <c r="C152" s="83"/>
      <c r="D152" s="83"/>
      <c r="E152" s="83"/>
      <c r="F152" s="9" t="s">
        <v>227</v>
      </c>
      <c r="G152" s="40">
        <v>1</v>
      </c>
      <c r="H152" s="19">
        <f t="shared" si="6"/>
        <v>2032.88</v>
      </c>
      <c r="I152" s="15">
        <v>2032.88</v>
      </c>
      <c r="J152" s="14"/>
      <c r="K152" s="12"/>
    </row>
    <row r="153" spans="1:11" ht="15.75" customHeight="1" thickBot="1" x14ac:dyDescent="0.3">
      <c r="A153" s="81"/>
      <c r="B153" s="95"/>
      <c r="C153" s="83"/>
      <c r="D153" s="83"/>
      <c r="E153" s="83"/>
      <c r="F153" s="9" t="s">
        <v>228</v>
      </c>
      <c r="G153" s="40">
        <v>1</v>
      </c>
      <c r="H153" s="19">
        <f t="shared" si="6"/>
        <v>1101.42</v>
      </c>
      <c r="I153" s="15">
        <v>1101.42</v>
      </c>
      <c r="J153" s="14"/>
      <c r="K153" s="12"/>
    </row>
    <row r="154" spans="1:11" ht="15.75" thickBot="1" x14ac:dyDescent="0.3">
      <c r="A154" s="81"/>
      <c r="B154" s="95"/>
      <c r="C154" s="83"/>
      <c r="D154" s="83"/>
      <c r="E154" s="83"/>
      <c r="F154" s="9" t="s">
        <v>229</v>
      </c>
      <c r="G154" s="40">
        <v>1</v>
      </c>
      <c r="H154" s="19">
        <f t="shared" si="6"/>
        <v>637.74</v>
      </c>
      <c r="I154" s="15">
        <v>637.74</v>
      </c>
      <c r="J154" s="14"/>
      <c r="K154" s="12"/>
    </row>
    <row r="155" spans="1:11" ht="15.75" thickBot="1" x14ac:dyDescent="0.3">
      <c r="A155" s="76">
        <v>25</v>
      </c>
      <c r="B155" s="94" t="s">
        <v>324</v>
      </c>
      <c r="C155" s="82" t="s">
        <v>325</v>
      </c>
      <c r="D155" s="82" t="s">
        <v>328</v>
      </c>
      <c r="E155" s="82" t="s">
        <v>329</v>
      </c>
      <c r="F155" s="9" t="s">
        <v>326</v>
      </c>
      <c r="G155" s="40">
        <v>6</v>
      </c>
      <c r="H155" s="19">
        <f t="shared" si="6"/>
        <v>275</v>
      </c>
      <c r="I155" s="15">
        <v>1650</v>
      </c>
      <c r="J155" s="14"/>
      <c r="K155" s="12"/>
    </row>
    <row r="156" spans="1:11" ht="15.75" thickBot="1" x14ac:dyDescent="0.3">
      <c r="A156" s="81"/>
      <c r="B156" s="95"/>
      <c r="C156" s="83"/>
      <c r="D156" s="84"/>
      <c r="E156" s="84"/>
      <c r="F156" s="9" t="s">
        <v>327</v>
      </c>
      <c r="G156" s="40">
        <v>6</v>
      </c>
      <c r="H156" s="19">
        <f t="shared" si="6"/>
        <v>2320</v>
      </c>
      <c r="I156" s="15">
        <v>13920</v>
      </c>
      <c r="J156" s="14"/>
      <c r="K156" s="12"/>
    </row>
    <row r="157" spans="1:11" ht="15.75" thickBot="1" x14ac:dyDescent="0.3">
      <c r="A157" s="81"/>
      <c r="B157" s="95"/>
      <c r="C157" s="83"/>
      <c r="D157" s="83" t="s">
        <v>339</v>
      </c>
      <c r="E157" s="83" t="s">
        <v>329</v>
      </c>
      <c r="F157" s="9" t="s">
        <v>326</v>
      </c>
      <c r="G157" s="40">
        <v>1</v>
      </c>
      <c r="H157" s="19">
        <f t="shared" si="6"/>
        <v>275</v>
      </c>
      <c r="I157" s="15">
        <v>275</v>
      </c>
      <c r="J157" s="14"/>
      <c r="K157" s="12"/>
    </row>
    <row r="158" spans="1:11" ht="15.75" thickBot="1" x14ac:dyDescent="0.3">
      <c r="A158" s="81"/>
      <c r="B158" s="95"/>
      <c r="C158" s="83"/>
      <c r="D158" s="83"/>
      <c r="E158" s="83"/>
      <c r="F158" s="9" t="s">
        <v>326</v>
      </c>
      <c r="G158" s="40">
        <v>1</v>
      </c>
      <c r="H158" s="19">
        <f t="shared" si="6"/>
        <v>260</v>
      </c>
      <c r="I158" s="15">
        <v>260</v>
      </c>
      <c r="J158" s="14"/>
      <c r="K158" s="12"/>
    </row>
    <row r="159" spans="1:11" ht="15.75" thickBot="1" x14ac:dyDescent="0.3">
      <c r="A159" s="81"/>
      <c r="B159" s="95"/>
      <c r="C159" s="83"/>
      <c r="D159" s="83"/>
      <c r="E159" s="83"/>
      <c r="F159" s="9" t="s">
        <v>327</v>
      </c>
      <c r="G159" s="40">
        <v>6</v>
      </c>
      <c r="H159" s="19">
        <f t="shared" si="6"/>
        <v>4840</v>
      </c>
      <c r="I159" s="15">
        <v>29040</v>
      </c>
      <c r="J159" s="14"/>
      <c r="K159" s="12"/>
    </row>
    <row r="160" spans="1:11" ht="26.25" thickBot="1" x14ac:dyDescent="0.3">
      <c r="A160" s="77"/>
      <c r="B160" s="96"/>
      <c r="C160" s="84"/>
      <c r="D160" s="84"/>
      <c r="E160" s="84"/>
      <c r="F160" s="9" t="s">
        <v>330</v>
      </c>
      <c r="G160" s="40">
        <v>6</v>
      </c>
      <c r="H160" s="19">
        <f t="shared" si="6"/>
        <v>7100</v>
      </c>
      <c r="I160" s="15">
        <v>42600</v>
      </c>
      <c r="J160" s="14"/>
      <c r="K160" s="12"/>
    </row>
    <row r="161" spans="1:12" ht="38.25" customHeight="1" thickBot="1" x14ac:dyDescent="0.3">
      <c r="A161" s="65">
        <v>26</v>
      </c>
      <c r="B161" s="69" t="s">
        <v>164</v>
      </c>
      <c r="C161" s="67" t="s">
        <v>165</v>
      </c>
      <c r="D161" s="67" t="s">
        <v>166</v>
      </c>
      <c r="E161" s="67" t="s">
        <v>167</v>
      </c>
      <c r="F161" s="13" t="s">
        <v>104</v>
      </c>
      <c r="G161" s="40">
        <v>3559</v>
      </c>
      <c r="H161" s="19">
        <f t="shared" si="6"/>
        <v>1.4000000000000001</v>
      </c>
      <c r="I161" s="15">
        <v>4982.6000000000004</v>
      </c>
      <c r="J161" s="14"/>
      <c r="K161" s="12"/>
    </row>
    <row r="162" spans="1:12" ht="39" thickBot="1" x14ac:dyDescent="0.3">
      <c r="A162" s="48">
        <v>27</v>
      </c>
      <c r="B162" s="52" t="s">
        <v>28</v>
      </c>
      <c r="C162" s="50" t="s">
        <v>66</v>
      </c>
      <c r="D162" s="50" t="s">
        <v>94</v>
      </c>
      <c r="E162" s="50" t="s">
        <v>137</v>
      </c>
      <c r="F162" s="13" t="s">
        <v>29</v>
      </c>
      <c r="G162" s="40">
        <f>24+28</f>
        <v>52</v>
      </c>
      <c r="H162" s="19">
        <f t="shared" si="6"/>
        <v>30.5</v>
      </c>
      <c r="I162" s="15">
        <f>732+854</f>
        <v>1586</v>
      </c>
      <c r="J162" s="14"/>
      <c r="K162" s="12"/>
    </row>
    <row r="163" spans="1:12" ht="26.25" thickBot="1" x14ac:dyDescent="0.3">
      <c r="A163" s="76">
        <v>28</v>
      </c>
      <c r="B163" s="94" t="s">
        <v>106</v>
      </c>
      <c r="C163" s="82" t="s">
        <v>322</v>
      </c>
      <c r="D163" s="82" t="s">
        <v>153</v>
      </c>
      <c r="E163" s="82" t="s">
        <v>154</v>
      </c>
      <c r="F163" s="9" t="s">
        <v>230</v>
      </c>
      <c r="G163" s="40">
        <v>4</v>
      </c>
      <c r="H163" s="19">
        <f t="shared" si="6"/>
        <v>300</v>
      </c>
      <c r="I163" s="15">
        <v>1200</v>
      </c>
      <c r="J163" s="14"/>
      <c r="K163" s="12"/>
    </row>
    <row r="164" spans="1:12" ht="26.25" thickBot="1" x14ac:dyDescent="0.3">
      <c r="A164" s="81"/>
      <c r="B164" s="95"/>
      <c r="C164" s="83"/>
      <c r="D164" s="83"/>
      <c r="E164" s="83"/>
      <c r="F164" s="9" t="s">
        <v>231</v>
      </c>
      <c r="G164" s="40">
        <v>2</v>
      </c>
      <c r="H164" s="19">
        <f t="shared" si="6"/>
        <v>400</v>
      </c>
      <c r="I164" s="15">
        <v>800</v>
      </c>
      <c r="J164" s="14"/>
      <c r="K164" s="12"/>
      <c r="L164" s="2" t="s">
        <v>323</v>
      </c>
    </row>
    <row r="165" spans="1:12" ht="26.25" thickBot="1" x14ac:dyDescent="0.3">
      <c r="A165" s="81"/>
      <c r="B165" s="95"/>
      <c r="C165" s="83"/>
      <c r="D165" s="83"/>
      <c r="E165" s="83"/>
      <c r="F165" s="9" t="s">
        <v>232</v>
      </c>
      <c r="G165" s="40">
        <v>2</v>
      </c>
      <c r="H165" s="19">
        <f t="shared" si="6"/>
        <v>240</v>
      </c>
      <c r="I165" s="15">
        <v>480</v>
      </c>
      <c r="J165" s="14"/>
      <c r="K165" s="12"/>
    </row>
    <row r="166" spans="1:12" ht="26.25" thickBot="1" x14ac:dyDescent="0.3">
      <c r="A166" s="81"/>
      <c r="B166" s="95"/>
      <c r="C166" s="83"/>
      <c r="D166" s="83"/>
      <c r="E166" s="83"/>
      <c r="F166" s="9" t="s">
        <v>170</v>
      </c>
      <c r="G166" s="40">
        <v>1</v>
      </c>
      <c r="H166" s="19">
        <f t="shared" si="6"/>
        <v>200</v>
      </c>
      <c r="I166" s="15">
        <v>200</v>
      </c>
      <c r="J166" s="14"/>
      <c r="K166" s="12"/>
    </row>
    <row r="167" spans="1:12" ht="26.25" thickBot="1" x14ac:dyDescent="0.3">
      <c r="A167" s="81"/>
      <c r="B167" s="95"/>
      <c r="C167" s="83"/>
      <c r="D167" s="83"/>
      <c r="E167" s="83"/>
      <c r="F167" s="9" t="s">
        <v>234</v>
      </c>
      <c r="G167" s="40">
        <v>1</v>
      </c>
      <c r="H167" s="19">
        <f t="shared" si="6"/>
        <v>250</v>
      </c>
      <c r="I167" s="15">
        <v>250</v>
      </c>
      <c r="J167" s="14"/>
      <c r="K167" s="12"/>
    </row>
    <row r="168" spans="1:12" ht="15.75" thickBot="1" x14ac:dyDescent="0.3">
      <c r="A168" s="81"/>
      <c r="B168" s="95"/>
      <c r="C168" s="83"/>
      <c r="D168" s="83"/>
      <c r="E168" s="83"/>
      <c r="F168" s="9" t="s">
        <v>233</v>
      </c>
      <c r="G168" s="40">
        <v>1</v>
      </c>
      <c r="H168" s="19">
        <f t="shared" si="6"/>
        <v>150</v>
      </c>
      <c r="I168" s="15">
        <v>150</v>
      </c>
      <c r="J168" s="14"/>
      <c r="K168" s="12"/>
    </row>
    <row r="169" spans="1:12" ht="26.25" customHeight="1" thickBot="1" x14ac:dyDescent="0.3">
      <c r="A169" s="81"/>
      <c r="B169" s="95"/>
      <c r="C169" s="83"/>
      <c r="D169" s="83"/>
      <c r="E169" s="83"/>
      <c r="F169" s="9" t="s">
        <v>213</v>
      </c>
      <c r="G169" s="40">
        <v>2</v>
      </c>
      <c r="H169" s="19">
        <f t="shared" si="6"/>
        <v>1200</v>
      </c>
      <c r="I169" s="15">
        <v>2400</v>
      </c>
      <c r="J169" s="14"/>
      <c r="K169" s="12"/>
    </row>
    <row r="170" spans="1:12" ht="15.75" customHeight="1" thickBot="1" x14ac:dyDescent="0.3">
      <c r="A170" s="77"/>
      <c r="B170" s="96"/>
      <c r="C170" s="84"/>
      <c r="D170" s="84"/>
      <c r="E170" s="84"/>
      <c r="F170" s="9" t="s">
        <v>307</v>
      </c>
      <c r="G170" s="40">
        <v>2</v>
      </c>
      <c r="H170" s="19">
        <f t="shared" si="6"/>
        <v>2150</v>
      </c>
      <c r="I170" s="15">
        <v>4300</v>
      </c>
      <c r="J170" s="14"/>
      <c r="K170" s="12"/>
    </row>
    <row r="171" spans="1:12" ht="33" customHeight="1" thickBot="1" x14ac:dyDescent="0.3">
      <c r="A171" s="56">
        <v>29</v>
      </c>
      <c r="B171" s="58" t="s">
        <v>11</v>
      </c>
      <c r="C171" s="55" t="s">
        <v>58</v>
      </c>
      <c r="D171" s="55" t="s">
        <v>12</v>
      </c>
      <c r="E171" s="55" t="s">
        <v>137</v>
      </c>
      <c r="F171" s="9" t="s">
        <v>87</v>
      </c>
      <c r="G171" s="40">
        <v>3</v>
      </c>
      <c r="H171" s="19">
        <f t="shared" si="6"/>
        <v>350</v>
      </c>
      <c r="I171" s="15">
        <v>1050</v>
      </c>
      <c r="J171" s="14"/>
      <c r="K171" s="12"/>
    </row>
    <row r="172" spans="1:12" ht="40.5" customHeight="1" thickBot="1" x14ac:dyDescent="0.3">
      <c r="A172" s="48">
        <v>30</v>
      </c>
      <c r="B172" s="27" t="s">
        <v>22</v>
      </c>
      <c r="C172" s="9" t="s">
        <v>63</v>
      </c>
      <c r="D172" s="33" t="s">
        <v>159</v>
      </c>
      <c r="E172" s="34" t="s">
        <v>160</v>
      </c>
      <c r="F172" s="10" t="s">
        <v>23</v>
      </c>
      <c r="G172" s="49">
        <v>1</v>
      </c>
      <c r="H172" s="19">
        <f t="shared" si="6"/>
        <v>3278.98</v>
      </c>
      <c r="I172" s="16">
        <v>3278.98</v>
      </c>
      <c r="J172" s="12"/>
      <c r="K172" s="12"/>
    </row>
    <row r="173" spans="1:12" ht="30.75" customHeight="1" thickBot="1" x14ac:dyDescent="0.3">
      <c r="A173" s="6">
        <v>31</v>
      </c>
      <c r="B173" s="27" t="s">
        <v>26</v>
      </c>
      <c r="C173" s="46" t="s">
        <v>65</v>
      </c>
      <c r="D173" s="11" t="s">
        <v>78</v>
      </c>
      <c r="E173" s="10" t="s">
        <v>137</v>
      </c>
      <c r="F173" s="10" t="s">
        <v>27</v>
      </c>
      <c r="G173" s="18">
        <f>5964+14968+22455</f>
        <v>43387</v>
      </c>
      <c r="H173" s="19">
        <f t="shared" si="6"/>
        <v>1.8770182312674304</v>
      </c>
      <c r="I173" s="16">
        <v>81438.19</v>
      </c>
      <c r="J173" s="12"/>
      <c r="K173" s="12"/>
    </row>
    <row r="174" spans="1:12" ht="26.25" thickBot="1" x14ac:dyDescent="0.3">
      <c r="A174" s="72">
        <v>32</v>
      </c>
      <c r="B174" s="73" t="s">
        <v>24</v>
      </c>
      <c r="C174" s="71" t="s">
        <v>64</v>
      </c>
      <c r="D174" s="11" t="s">
        <v>138</v>
      </c>
      <c r="E174" s="10" t="s">
        <v>136</v>
      </c>
      <c r="F174" s="10" t="s">
        <v>25</v>
      </c>
      <c r="G174" s="18">
        <f>27+6</f>
        <v>33</v>
      </c>
      <c r="H174" s="19">
        <f t="shared" si="6"/>
        <v>219.55</v>
      </c>
      <c r="I174" s="16">
        <f>5927.85+1317.3</f>
        <v>7245.1500000000005</v>
      </c>
      <c r="J174" s="12"/>
      <c r="K174" s="12"/>
    </row>
    <row r="175" spans="1:12" ht="39" thickBot="1" x14ac:dyDescent="0.3">
      <c r="A175" s="6">
        <v>33</v>
      </c>
      <c r="B175" s="27" t="s">
        <v>16</v>
      </c>
      <c r="C175" s="9" t="s">
        <v>60</v>
      </c>
      <c r="D175" s="11" t="s">
        <v>93</v>
      </c>
      <c r="E175" s="10" t="s">
        <v>137</v>
      </c>
      <c r="F175" s="10" t="s">
        <v>17</v>
      </c>
      <c r="G175" s="18">
        <v>1</v>
      </c>
      <c r="H175" s="19">
        <f t="shared" si="6"/>
        <v>2855</v>
      </c>
      <c r="I175" s="16">
        <v>2855</v>
      </c>
      <c r="J175" s="12"/>
      <c r="K175" s="12"/>
    </row>
    <row r="176" spans="1:12" ht="15.75" thickBot="1" x14ac:dyDescent="0.3">
      <c r="A176" s="76">
        <v>34</v>
      </c>
      <c r="B176" s="78" t="s">
        <v>30</v>
      </c>
      <c r="C176" s="74" t="s">
        <v>67</v>
      </c>
      <c r="D176" s="74" t="s">
        <v>139</v>
      </c>
      <c r="E176" s="74" t="s">
        <v>136</v>
      </c>
      <c r="F176" s="10" t="s">
        <v>75</v>
      </c>
      <c r="G176" s="18">
        <v>1</v>
      </c>
      <c r="H176" s="19">
        <f t="shared" si="6"/>
        <v>6251.99</v>
      </c>
      <c r="I176" s="17">
        <v>6251.99</v>
      </c>
      <c r="J176" s="12"/>
      <c r="K176" s="12"/>
    </row>
    <row r="177" spans="1:11" ht="29.25" customHeight="1" thickBot="1" x14ac:dyDescent="0.3">
      <c r="A177" s="77"/>
      <c r="B177" s="79"/>
      <c r="C177" s="75"/>
      <c r="D177" s="75"/>
      <c r="E177" s="75"/>
      <c r="F177" s="9" t="s">
        <v>31</v>
      </c>
      <c r="G177" s="18">
        <v>1</v>
      </c>
      <c r="H177" s="19">
        <f t="shared" si="6"/>
        <v>661.15</v>
      </c>
      <c r="I177" s="17">
        <v>661.15</v>
      </c>
      <c r="J177" s="12"/>
      <c r="K177" s="12"/>
    </row>
    <row r="178" spans="1:11" ht="15.75" thickBot="1" x14ac:dyDescent="0.3">
      <c r="A178" s="76">
        <v>35</v>
      </c>
      <c r="B178" s="78" t="s">
        <v>19</v>
      </c>
      <c r="C178" s="74" t="s">
        <v>62</v>
      </c>
      <c r="D178" s="74" t="s">
        <v>20</v>
      </c>
      <c r="E178" s="74" t="s">
        <v>137</v>
      </c>
      <c r="F178" s="9" t="s">
        <v>21</v>
      </c>
      <c r="G178" s="18">
        <v>647.90219999999999</v>
      </c>
      <c r="H178" s="19">
        <f t="shared" si="6"/>
        <v>863.13457494047725</v>
      </c>
      <c r="I178" s="17">
        <v>559226.79</v>
      </c>
      <c r="J178" s="12"/>
      <c r="K178" s="12"/>
    </row>
    <row r="179" spans="1:11" ht="15.75" thickBot="1" x14ac:dyDescent="0.3">
      <c r="A179" s="77"/>
      <c r="B179" s="79"/>
      <c r="C179" s="75"/>
      <c r="D179" s="75"/>
      <c r="E179" s="75"/>
      <c r="F179" s="9" t="s">
        <v>88</v>
      </c>
      <c r="G179" s="41">
        <v>1014.3683</v>
      </c>
      <c r="H179" s="19">
        <f t="shared" si="6"/>
        <v>13.711617368168938</v>
      </c>
      <c r="I179" s="16">
        <v>13908.63</v>
      </c>
      <c r="J179" s="12"/>
      <c r="K179" s="12"/>
    </row>
    <row r="180" spans="1:11" ht="15.75" thickBot="1" x14ac:dyDescent="0.3">
      <c r="A180" s="76">
        <v>36</v>
      </c>
      <c r="B180" s="78" t="s">
        <v>18</v>
      </c>
      <c r="C180" s="74" t="s">
        <v>61</v>
      </c>
      <c r="D180" s="74" t="s">
        <v>140</v>
      </c>
      <c r="E180" s="74" t="s">
        <v>137</v>
      </c>
      <c r="F180" s="9" t="s">
        <v>90</v>
      </c>
      <c r="G180" s="26">
        <f>748+380</f>
        <v>1128</v>
      </c>
      <c r="H180" s="19">
        <f t="shared" si="6"/>
        <v>17.894379432624113</v>
      </c>
      <c r="I180" s="17">
        <f>12723.48+7461.38</f>
        <v>20184.86</v>
      </c>
      <c r="J180" s="12"/>
      <c r="K180" s="12"/>
    </row>
    <row r="181" spans="1:11" ht="26.25" thickBot="1" x14ac:dyDescent="0.3">
      <c r="A181" s="81"/>
      <c r="B181" s="93"/>
      <c r="C181" s="80"/>
      <c r="D181" s="75"/>
      <c r="E181" s="75"/>
      <c r="F181" s="9" t="s">
        <v>89</v>
      </c>
      <c r="G181" s="40">
        <f>1202+779</f>
        <v>1981</v>
      </c>
      <c r="H181" s="19">
        <f t="shared" si="6"/>
        <v>18.446370519939425</v>
      </c>
      <c r="I181" s="15">
        <f>20566.22+15976.04</f>
        <v>36542.26</v>
      </c>
      <c r="J181" s="12"/>
      <c r="K181" s="12"/>
    </row>
    <row r="182" spans="1:11" ht="26.25" thickBot="1" x14ac:dyDescent="0.3">
      <c r="A182" s="48">
        <v>37</v>
      </c>
      <c r="B182" s="49" t="s">
        <v>13</v>
      </c>
      <c r="C182" s="47" t="s">
        <v>59</v>
      </c>
      <c r="D182" s="47" t="s">
        <v>142</v>
      </c>
      <c r="E182" s="47" t="s">
        <v>136</v>
      </c>
      <c r="F182" s="10" t="s">
        <v>119</v>
      </c>
      <c r="G182" s="18">
        <v>1</v>
      </c>
      <c r="H182" s="19">
        <f t="shared" si="6"/>
        <v>295</v>
      </c>
      <c r="I182" s="17">
        <v>295</v>
      </c>
      <c r="J182" s="12"/>
      <c r="K182" s="12"/>
    </row>
    <row r="183" spans="1:11" ht="26.25" customHeight="1" thickBot="1" x14ac:dyDescent="0.3">
      <c r="A183" s="76">
        <v>38</v>
      </c>
      <c r="B183" s="78" t="s">
        <v>15</v>
      </c>
      <c r="C183" s="74" t="s">
        <v>107</v>
      </c>
      <c r="D183" s="47" t="s">
        <v>120</v>
      </c>
      <c r="E183" s="47" t="s">
        <v>141</v>
      </c>
      <c r="F183" s="10" t="s">
        <v>113</v>
      </c>
      <c r="G183" s="18">
        <v>1</v>
      </c>
      <c r="H183" s="19">
        <f t="shared" si="6"/>
        <v>4500</v>
      </c>
      <c r="I183" s="17">
        <v>4500</v>
      </c>
      <c r="J183" s="12"/>
      <c r="K183" s="12"/>
    </row>
    <row r="184" spans="1:11" ht="26.25" thickBot="1" x14ac:dyDescent="0.3">
      <c r="A184" s="77"/>
      <c r="B184" s="79"/>
      <c r="C184" s="75"/>
      <c r="D184" s="53" t="s">
        <v>244</v>
      </c>
      <c r="E184" s="53" t="s">
        <v>245</v>
      </c>
      <c r="F184" s="10" t="s">
        <v>246</v>
      </c>
      <c r="G184" s="18">
        <v>1</v>
      </c>
      <c r="H184" s="19">
        <f t="shared" si="6"/>
        <v>3454.24</v>
      </c>
      <c r="I184" s="17">
        <v>3454.24</v>
      </c>
      <c r="J184" s="12"/>
      <c r="K184" s="12"/>
    </row>
    <row r="185" spans="1:11" ht="26.25" thickBot="1" x14ac:dyDescent="0.3">
      <c r="A185" s="6">
        <v>39</v>
      </c>
      <c r="B185" s="27" t="s">
        <v>101</v>
      </c>
      <c r="C185" s="9" t="s">
        <v>102</v>
      </c>
      <c r="D185" s="11" t="s">
        <v>143</v>
      </c>
      <c r="E185" s="10" t="s">
        <v>136</v>
      </c>
      <c r="F185" s="10" t="s">
        <v>103</v>
      </c>
      <c r="G185" s="18">
        <v>1</v>
      </c>
      <c r="H185" s="19">
        <f t="shared" si="6"/>
        <v>2472</v>
      </c>
      <c r="I185" s="17">
        <v>2472</v>
      </c>
      <c r="J185" s="12"/>
      <c r="K185" s="12"/>
    </row>
    <row r="186" spans="1:11" ht="39" thickBot="1" x14ac:dyDescent="0.3">
      <c r="A186" s="6">
        <v>40</v>
      </c>
      <c r="B186" s="27" t="s">
        <v>76</v>
      </c>
      <c r="C186" s="9" t="s">
        <v>77</v>
      </c>
      <c r="D186" s="11" t="s">
        <v>144</v>
      </c>
      <c r="E186" s="10" t="s">
        <v>136</v>
      </c>
      <c r="F186" s="10" t="s">
        <v>14</v>
      </c>
      <c r="G186" s="18">
        <v>1</v>
      </c>
      <c r="H186" s="19">
        <f t="shared" si="6"/>
        <v>3394.5</v>
      </c>
      <c r="I186" s="17">
        <v>3394.5</v>
      </c>
      <c r="J186" s="14"/>
      <c r="K186" s="12"/>
    </row>
    <row r="187" spans="1:11" ht="38.25" customHeight="1" thickBot="1" x14ac:dyDescent="0.3">
      <c r="A187" s="6">
        <v>41</v>
      </c>
      <c r="B187" s="27" t="s">
        <v>105</v>
      </c>
      <c r="C187" s="9" t="s">
        <v>91</v>
      </c>
      <c r="D187" s="11" t="s">
        <v>92</v>
      </c>
      <c r="E187" s="10"/>
      <c r="F187" s="9" t="s">
        <v>79</v>
      </c>
      <c r="G187" s="40">
        <v>1</v>
      </c>
      <c r="H187" s="19">
        <f t="shared" si="6"/>
        <v>651.35</v>
      </c>
      <c r="I187" s="15">
        <v>651.35</v>
      </c>
      <c r="J187" s="12"/>
      <c r="K187" s="12"/>
    </row>
    <row r="188" spans="1:11" ht="15.75" thickBot="1" x14ac:dyDescent="0.3">
      <c r="A188" s="22"/>
      <c r="B188" s="23"/>
      <c r="C188" s="23"/>
      <c r="D188" s="23"/>
      <c r="E188" s="23"/>
      <c r="F188" s="23"/>
      <c r="G188" s="42"/>
      <c r="H188" s="42"/>
      <c r="I188" s="43">
        <f>SUM(I10:I187)</f>
        <v>2013679.7699999998</v>
      </c>
      <c r="J188" s="12"/>
      <c r="K188" s="12"/>
    </row>
    <row r="189" spans="1:11" ht="15.75" customHeight="1" x14ac:dyDescent="0.25"/>
    <row r="191" spans="1:11" ht="15.75" customHeight="1" x14ac:dyDescent="0.25">
      <c r="B191" s="102" t="s">
        <v>340</v>
      </c>
      <c r="C191" s="102"/>
      <c r="D191" s="102"/>
      <c r="E191" s="102"/>
      <c r="F191" s="103"/>
      <c r="G191" s="103"/>
      <c r="H191" s="104" t="s">
        <v>341</v>
      </c>
      <c r="I191" s="104"/>
    </row>
    <row r="192" spans="1:11" x14ac:dyDescent="0.25">
      <c r="B192" s="105"/>
      <c r="C192" s="105"/>
      <c r="D192" s="105"/>
      <c r="E192" s="106"/>
      <c r="F192" s="107" t="s">
        <v>342</v>
      </c>
      <c r="G192" s="107"/>
      <c r="H192" s="108"/>
      <c r="I192" s="108"/>
    </row>
    <row r="193" spans="2:9" ht="18.75" customHeight="1" x14ac:dyDescent="0.25">
      <c r="B193" s="102" t="s">
        <v>343</v>
      </c>
      <c r="C193" s="102"/>
      <c r="D193" s="102"/>
      <c r="E193" s="102"/>
      <c r="F193" s="109"/>
      <c r="G193" s="109"/>
      <c r="H193" s="102" t="s">
        <v>344</v>
      </c>
      <c r="I193" s="102"/>
    </row>
    <row r="194" spans="2:9" ht="18.75" customHeight="1" x14ac:dyDescent="0.25">
      <c r="B194" s="110"/>
      <c r="C194" s="110"/>
      <c r="D194" s="110"/>
      <c r="E194" s="111"/>
      <c r="F194" s="112" t="s">
        <v>345</v>
      </c>
      <c r="G194" s="111"/>
      <c r="H194" s="110"/>
      <c r="I194" s="110"/>
    </row>
    <row r="195" spans="2:9" ht="26.25" customHeight="1" x14ac:dyDescent="0.25">
      <c r="B195" s="113" t="s">
        <v>346</v>
      </c>
      <c r="C195" s="113"/>
      <c r="D195" s="113"/>
      <c r="E195" s="113"/>
      <c r="F195" s="114"/>
      <c r="G195" s="115"/>
      <c r="H195" s="113"/>
      <c r="I195" s="113"/>
    </row>
    <row r="196" spans="2:9" ht="25.5" customHeight="1" x14ac:dyDescent="0.25">
      <c r="B196" s="116"/>
      <c r="C196" s="116"/>
      <c r="D196" s="116"/>
      <c r="E196" s="111"/>
      <c r="F196" s="111"/>
      <c r="G196" s="111"/>
      <c r="H196" s="110"/>
      <c r="I196" s="110"/>
    </row>
    <row r="197" spans="2:9" ht="25.5" customHeight="1" x14ac:dyDescent="0.25">
      <c r="B197" s="116" t="s">
        <v>347</v>
      </c>
      <c r="C197" s="116"/>
      <c r="D197" s="116"/>
      <c r="E197" s="111"/>
      <c r="F197" s="110"/>
      <c r="G197" s="110"/>
      <c r="H197" s="110"/>
      <c r="I197" s="110"/>
    </row>
    <row r="198" spans="2:9" ht="38.25" customHeight="1" x14ac:dyDescent="0.25"/>
    <row r="199" spans="2:9" ht="37.5" customHeight="1" x14ac:dyDescent="0.25"/>
    <row r="200" spans="2:9" ht="15.75" customHeight="1" x14ac:dyDescent="0.25"/>
    <row r="201" spans="2:9" ht="15.75" customHeight="1" x14ac:dyDescent="0.25"/>
    <row r="202" spans="2:9" ht="15.75" customHeight="1" x14ac:dyDescent="0.25"/>
    <row r="203" spans="2:9" ht="15.75" customHeight="1" x14ac:dyDescent="0.25"/>
    <row r="207" spans="2:9" ht="33.75" customHeight="1" x14ac:dyDescent="0.25"/>
    <row r="208" spans="2:9" ht="33.75" customHeight="1" x14ac:dyDescent="0.25"/>
    <row r="209" ht="33.75" customHeight="1" x14ac:dyDescent="0.25"/>
    <row r="211" ht="30" customHeight="1" x14ac:dyDescent="0.25"/>
    <row r="220" ht="15.75" customHeight="1" x14ac:dyDescent="0.25"/>
    <row r="222" ht="15.75" customHeight="1" x14ac:dyDescent="0.25"/>
    <row r="224" ht="15.75" customHeight="1" x14ac:dyDescent="0.25"/>
    <row r="226" ht="15.75" customHeight="1" x14ac:dyDescent="0.25"/>
    <row r="227" ht="25.5" customHeight="1" x14ac:dyDescent="0.25"/>
    <row r="235" ht="26.25" customHeight="1" x14ac:dyDescent="0.25"/>
    <row r="239" ht="30" customHeight="1" x14ac:dyDescent="0.25"/>
  </sheetData>
  <mergeCells count="139">
    <mergeCell ref="B197:D197"/>
    <mergeCell ref="B191:E191"/>
    <mergeCell ref="F191:G191"/>
    <mergeCell ref="H191:I191"/>
    <mergeCell ref="B192:D192"/>
    <mergeCell ref="B193:E193"/>
    <mergeCell ref="H193:I193"/>
    <mergeCell ref="B195:E195"/>
    <mergeCell ref="H195:I195"/>
    <mergeCell ref="B196:D196"/>
    <mergeCell ref="A33:A47"/>
    <mergeCell ref="B33:B47"/>
    <mergeCell ref="C33:C47"/>
    <mergeCell ref="D33:D47"/>
    <mergeCell ref="E33:E47"/>
    <mergeCell ref="A143:A146"/>
    <mergeCell ref="B143:B146"/>
    <mergeCell ref="C143:C146"/>
    <mergeCell ref="D143:D146"/>
    <mergeCell ref="E143:E146"/>
    <mergeCell ref="C81:C92"/>
    <mergeCell ref="E116:E120"/>
    <mergeCell ref="A106:A115"/>
    <mergeCell ref="B106:B115"/>
    <mergeCell ref="C106:C115"/>
    <mergeCell ref="D106:D115"/>
    <mergeCell ref="E106:E115"/>
    <mergeCell ref="A100:A101"/>
    <mergeCell ref="B100:B101"/>
    <mergeCell ref="C100:C101"/>
    <mergeCell ref="D100:D101"/>
    <mergeCell ref="E100:E101"/>
    <mergeCell ref="A102:A104"/>
    <mergeCell ref="B102:B104"/>
    <mergeCell ref="A183:A184"/>
    <mergeCell ref="B183:B184"/>
    <mergeCell ref="C183:C184"/>
    <mergeCell ref="D127:D133"/>
    <mergeCell ref="E127:E133"/>
    <mergeCell ref="D81:D92"/>
    <mergeCell ref="E81:E92"/>
    <mergeCell ref="A78:A80"/>
    <mergeCell ref="B78:B80"/>
    <mergeCell ref="C78:C80"/>
    <mergeCell ref="D78:D80"/>
    <mergeCell ref="E78:E80"/>
    <mergeCell ref="A93:A96"/>
    <mergeCell ref="B93:B96"/>
    <mergeCell ref="C93:C96"/>
    <mergeCell ref="D93:D96"/>
    <mergeCell ref="E93:E96"/>
    <mergeCell ref="A81:A92"/>
    <mergeCell ref="B81:B92"/>
    <mergeCell ref="A48:A76"/>
    <mergeCell ref="B48:B76"/>
    <mergeCell ref="C48:C76"/>
    <mergeCell ref="D48:D76"/>
    <mergeCell ref="E48:E76"/>
    <mergeCell ref="A2:E2"/>
    <mergeCell ref="A4:D4"/>
    <mergeCell ref="D6:F6"/>
    <mergeCell ref="A8:A9"/>
    <mergeCell ref="B8:D8"/>
    <mergeCell ref="E8:E9"/>
    <mergeCell ref="F8:I8"/>
    <mergeCell ref="A21:A32"/>
    <mergeCell ref="B21:B32"/>
    <mergeCell ref="C21:C32"/>
    <mergeCell ref="D21:D32"/>
    <mergeCell ref="E21:E32"/>
    <mergeCell ref="A10:A17"/>
    <mergeCell ref="B10:B17"/>
    <mergeCell ref="C10:C17"/>
    <mergeCell ref="D10:D17"/>
    <mergeCell ref="E10:E17"/>
    <mergeCell ref="A18:A20"/>
    <mergeCell ref="B18:B20"/>
    <mergeCell ref="C18:C20"/>
    <mergeCell ref="D18:D20"/>
    <mergeCell ref="E18:E20"/>
    <mergeCell ref="A176:A177"/>
    <mergeCell ref="B176:B177"/>
    <mergeCell ref="C176:C177"/>
    <mergeCell ref="D176:D177"/>
    <mergeCell ref="E176:E177"/>
    <mergeCell ref="A150:A154"/>
    <mergeCell ref="B150:B154"/>
    <mergeCell ref="C150:C154"/>
    <mergeCell ref="D150:D154"/>
    <mergeCell ref="E150:E154"/>
    <mergeCell ref="A163:A170"/>
    <mergeCell ref="B163:B170"/>
    <mergeCell ref="C163:C170"/>
    <mergeCell ref="D163:D170"/>
    <mergeCell ref="E163:E170"/>
    <mergeCell ref="B155:B160"/>
    <mergeCell ref="C97:C99"/>
    <mergeCell ref="A124:A125"/>
    <mergeCell ref="B124:B125"/>
    <mergeCell ref="C124:C125"/>
    <mergeCell ref="D124:D125"/>
    <mergeCell ref="E124:E125"/>
    <mergeCell ref="A127:A142"/>
    <mergeCell ref="B127:B142"/>
    <mergeCell ref="C127:C142"/>
    <mergeCell ref="D138:D142"/>
    <mergeCell ref="E138:E142"/>
    <mergeCell ref="A121:A123"/>
    <mergeCell ref="B121:B123"/>
    <mergeCell ref="C121:C123"/>
    <mergeCell ref="D121:D123"/>
    <mergeCell ref="E121:E123"/>
    <mergeCell ref="D134:D137"/>
    <mergeCell ref="C102:C104"/>
    <mergeCell ref="D102:D104"/>
    <mergeCell ref="E102:E104"/>
    <mergeCell ref="A97:A99"/>
    <mergeCell ref="B97:B99"/>
    <mergeCell ref="E134:E137"/>
    <mergeCell ref="A116:A120"/>
    <mergeCell ref="B116:B120"/>
    <mergeCell ref="C116:C120"/>
    <mergeCell ref="D116:D120"/>
    <mergeCell ref="A180:A181"/>
    <mergeCell ref="B180:B181"/>
    <mergeCell ref="C180:C181"/>
    <mergeCell ref="D180:D181"/>
    <mergeCell ref="E180:E181"/>
    <mergeCell ref="D157:D160"/>
    <mergeCell ref="E157:E160"/>
    <mergeCell ref="C155:C160"/>
    <mergeCell ref="D155:D156"/>
    <mergeCell ref="E155:E156"/>
    <mergeCell ref="A155:A160"/>
    <mergeCell ref="A178:A179"/>
    <mergeCell ref="B178:B179"/>
    <mergeCell ref="C178:C179"/>
    <mergeCell ref="D178:D179"/>
    <mergeCell ref="E178:E179"/>
  </mergeCells>
  <pageMargins left="0.51181102362204722" right="0.31496062992125984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декаб.2015г.</vt:lpstr>
      <vt:lpstr>декаб.2015г.!Область_печати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bux22</cp:lastModifiedBy>
  <cp:lastPrinted>2016-01-20T06:10:30Z</cp:lastPrinted>
  <dcterms:created xsi:type="dcterms:W3CDTF">2013-03-19T05:22:52Z</dcterms:created>
  <dcterms:modified xsi:type="dcterms:W3CDTF">2016-01-20T06:37:19Z</dcterms:modified>
</cp:coreProperties>
</file>