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codeName="ЭтаКнига" defaultThemeVersion="124226"/>
  <bookViews>
    <workbookView xWindow="9585" yWindow="-330" windowWidth="9510" windowHeight="6000" tabRatio="750" activeTab="1"/>
  </bookViews>
  <sheets>
    <sheet name="График" sheetId="19" r:id="rId1"/>
    <sheet name="План" sheetId="18" r:id="rId2"/>
    <sheet name="Start" sheetId="11" state="hidden" r:id="rId3"/>
  </sheets>
  <definedNames>
    <definedName name="_xlnm.Print_Titles" localSheetId="1">План!$1:$6</definedName>
  </definedNames>
  <calcPr calcId="145621"/>
</workbook>
</file>

<file path=xl/calcChain.xml><?xml version="1.0" encoding="utf-8"?>
<calcChain xmlns="http://schemas.openxmlformats.org/spreadsheetml/2006/main">
  <c r="U7" i="18" l="1"/>
  <c r="J53" i="18"/>
  <c r="T53" i="18"/>
  <c r="U53" i="18"/>
  <c r="V53" i="18"/>
  <c r="W53" i="18"/>
  <c r="X53" i="18"/>
  <c r="Y53" i="18"/>
  <c r="Z53" i="18"/>
  <c r="AA53" i="18"/>
  <c r="J48" i="18"/>
  <c r="L48" i="18"/>
  <c r="M48" i="18"/>
  <c r="R48" i="18"/>
  <c r="S48" i="18"/>
  <c r="T48" i="18"/>
  <c r="U48" i="18"/>
  <c r="V48" i="18"/>
  <c r="W48" i="18"/>
  <c r="X48" i="18"/>
  <c r="Y48" i="18"/>
  <c r="Z48" i="18"/>
  <c r="AA48" i="18"/>
  <c r="L43" i="18"/>
  <c r="M43" i="18"/>
  <c r="P43" i="18"/>
  <c r="Q43" i="18"/>
  <c r="R43" i="18"/>
  <c r="S43" i="18"/>
  <c r="T43" i="18"/>
  <c r="U43" i="18"/>
  <c r="I44" i="18"/>
  <c r="J44" i="18" s="1"/>
  <c r="J43" i="18" s="1"/>
  <c r="G44" i="18"/>
  <c r="H44" i="18" l="1"/>
  <c r="H43" i="18" s="1"/>
  <c r="M42" i="18"/>
  <c r="M41" i="18" s="1"/>
  <c r="P42" i="18"/>
  <c r="P41" i="18" s="1"/>
  <c r="R42" i="18"/>
  <c r="R41" i="18" s="1"/>
  <c r="T42" i="18"/>
  <c r="T41" i="18" s="1"/>
  <c r="U42" i="18"/>
  <c r="U41" i="18" s="1"/>
  <c r="V42" i="18"/>
  <c r="V41" i="18" s="1"/>
  <c r="W42" i="18"/>
  <c r="W41" i="18" s="1"/>
  <c r="X42" i="18"/>
  <c r="X41" i="18" s="1"/>
  <c r="Y42" i="18"/>
  <c r="Y41" i="18" s="1"/>
  <c r="Z42" i="18"/>
  <c r="Z41" i="18" s="1"/>
  <c r="AA42" i="18"/>
  <c r="AA41" i="18" s="1"/>
  <c r="S9" i="18"/>
  <c r="S42" i="18"/>
  <c r="S41" i="18" s="1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D53" i="18" l="1"/>
  <c r="D43" i="18"/>
  <c r="D42" i="18" s="1"/>
  <c r="D41" i="18" s="1"/>
  <c r="F9" i="18"/>
  <c r="D20" i="18"/>
  <c r="D9" i="18"/>
  <c r="J42" i="18" l="1"/>
  <c r="J41" i="18" s="1"/>
  <c r="L42" i="18"/>
  <c r="L41" i="18" s="1"/>
  <c r="Q42" i="18"/>
  <c r="Q41" i="18" s="1"/>
  <c r="R63" i="18"/>
  <c r="T63" i="18"/>
  <c r="V63" i="18"/>
  <c r="X63" i="18"/>
  <c r="T64" i="18"/>
  <c r="X64" i="18"/>
  <c r="Z64" i="18"/>
  <c r="K56" i="18" l="1"/>
  <c r="I56" i="18"/>
  <c r="G56" i="18" s="1"/>
  <c r="F53" i="18"/>
  <c r="F48" i="18"/>
  <c r="E42" i="18"/>
  <c r="E41" i="18" s="1"/>
  <c r="F43" i="18"/>
  <c r="F42" i="18" s="1"/>
  <c r="F41" i="18" s="1"/>
  <c r="D25" i="18"/>
  <c r="E25" i="18"/>
  <c r="F25" i="18"/>
  <c r="C25" i="18"/>
  <c r="E24" i="18" l="1"/>
  <c r="C42" i="18"/>
  <c r="C41" i="18" s="1"/>
  <c r="K46" i="18"/>
  <c r="I46" i="18"/>
  <c r="G46" i="18" s="1"/>
  <c r="K45" i="18"/>
  <c r="K43" i="18" s="1"/>
  <c r="I45" i="18"/>
  <c r="K51" i="18"/>
  <c r="I51" i="18"/>
  <c r="G51" i="18" s="1"/>
  <c r="K50" i="18"/>
  <c r="K48" i="18" s="1"/>
  <c r="I50" i="18"/>
  <c r="G50" i="18" s="1"/>
  <c r="K55" i="18"/>
  <c r="K53" i="18" s="1"/>
  <c r="I55" i="18"/>
  <c r="G55" i="18" s="1"/>
  <c r="J24" i="18"/>
  <c r="K58" i="18"/>
  <c r="L24" i="18"/>
  <c r="M24" i="18"/>
  <c r="N24" i="18"/>
  <c r="O24" i="18"/>
  <c r="P24" i="18"/>
  <c r="Q24" i="18"/>
  <c r="R24" i="18"/>
  <c r="S24" i="18"/>
  <c r="T58" i="18"/>
  <c r="T24" i="18" s="1"/>
  <c r="U58" i="18"/>
  <c r="U24" i="18" s="1"/>
  <c r="V58" i="18"/>
  <c r="W58" i="18"/>
  <c r="W24" i="18" s="1"/>
  <c r="X58" i="18"/>
  <c r="X24" i="18" s="1"/>
  <c r="Y58" i="18"/>
  <c r="Y24" i="18" s="1"/>
  <c r="Z58" i="18"/>
  <c r="AA58" i="18"/>
  <c r="AA24" i="18" s="1"/>
  <c r="G59" i="18"/>
  <c r="I59" i="18"/>
  <c r="I58" i="18" s="1"/>
  <c r="D24" i="18"/>
  <c r="F58" i="18"/>
  <c r="F24" i="18" s="1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K9" i="18"/>
  <c r="L9" i="18"/>
  <c r="M9" i="18"/>
  <c r="N9" i="18"/>
  <c r="O9" i="18"/>
  <c r="P9" i="18"/>
  <c r="Q9" i="18"/>
  <c r="R9" i="18"/>
  <c r="T9" i="18"/>
  <c r="U9" i="18"/>
  <c r="I54" i="18"/>
  <c r="I53" i="18" s="1"/>
  <c r="G54" i="18"/>
  <c r="G53" i="18" s="1"/>
  <c r="I49" i="18"/>
  <c r="I48" i="18" s="1"/>
  <c r="G49" i="18"/>
  <c r="G48" i="18" s="1"/>
  <c r="G27" i="18"/>
  <c r="I27" i="18"/>
  <c r="G28" i="18"/>
  <c r="I28" i="18"/>
  <c r="G29" i="18"/>
  <c r="I29" i="18"/>
  <c r="G30" i="18"/>
  <c r="I30" i="18"/>
  <c r="G31" i="18"/>
  <c r="I31" i="18"/>
  <c r="G32" i="18"/>
  <c r="I32" i="18"/>
  <c r="G33" i="18"/>
  <c r="I33" i="18"/>
  <c r="G34" i="18"/>
  <c r="I34" i="18"/>
  <c r="G35" i="18"/>
  <c r="I35" i="18"/>
  <c r="G36" i="18"/>
  <c r="I36" i="18"/>
  <c r="G37" i="18"/>
  <c r="I37" i="18"/>
  <c r="G38" i="18"/>
  <c r="I38" i="18"/>
  <c r="G39" i="18"/>
  <c r="I39" i="18"/>
  <c r="G40" i="18"/>
  <c r="I40" i="18"/>
  <c r="I26" i="18"/>
  <c r="I25" i="18" s="1"/>
  <c r="G26" i="18"/>
  <c r="G22" i="18"/>
  <c r="I22" i="18"/>
  <c r="G23" i="18"/>
  <c r="I23" i="18"/>
  <c r="I21" i="18"/>
  <c r="G21" i="18"/>
  <c r="G11" i="18"/>
  <c r="G12" i="18"/>
  <c r="G13" i="18"/>
  <c r="G14" i="18"/>
  <c r="G15" i="18"/>
  <c r="G16" i="18"/>
  <c r="G17" i="18"/>
  <c r="G18" i="18"/>
  <c r="G19" i="18"/>
  <c r="G10" i="18"/>
  <c r="I11" i="18"/>
  <c r="I12" i="18"/>
  <c r="J12" i="18" s="1"/>
  <c r="I13" i="18"/>
  <c r="J13" i="18" s="1"/>
  <c r="I14" i="18"/>
  <c r="I15" i="18"/>
  <c r="J15" i="18" s="1"/>
  <c r="I16" i="18"/>
  <c r="I17" i="18"/>
  <c r="J17" i="18" s="1"/>
  <c r="I18" i="18"/>
  <c r="J18" i="18" s="1"/>
  <c r="I19" i="18"/>
  <c r="J19" i="18" s="1"/>
  <c r="I10" i="18"/>
  <c r="J10" i="18" s="1"/>
  <c r="E20" i="18"/>
  <c r="E8" i="18" s="1"/>
  <c r="F20" i="18"/>
  <c r="F8" i="18" s="1"/>
  <c r="G25" i="18" l="1"/>
  <c r="C24" i="18"/>
  <c r="Z24" i="18"/>
  <c r="V24" i="18"/>
  <c r="G45" i="18"/>
  <c r="G43" i="18" s="1"/>
  <c r="I43" i="18"/>
  <c r="K42" i="18"/>
  <c r="K41" i="18" s="1"/>
  <c r="K24" i="18" s="1"/>
  <c r="I42" i="18"/>
  <c r="I41" i="18" s="1"/>
  <c r="I24" i="18" s="1"/>
  <c r="E60" i="18"/>
  <c r="Y8" i="18"/>
  <c r="Y60" i="18" s="1"/>
  <c r="Y7" i="18" s="1"/>
  <c r="H59" i="18"/>
  <c r="H58" i="18" s="1"/>
  <c r="C60" i="18"/>
  <c r="U8" i="18"/>
  <c r="Q8" i="18"/>
  <c r="M8" i="18"/>
  <c r="F60" i="18"/>
  <c r="U60" i="18"/>
  <c r="Q60" i="18"/>
  <c r="Q7" i="18" s="1"/>
  <c r="M60" i="18"/>
  <c r="H16" i="18"/>
  <c r="H33" i="18"/>
  <c r="H29" i="18"/>
  <c r="G58" i="18"/>
  <c r="X8" i="18"/>
  <c r="X60" i="18" s="1"/>
  <c r="X7" i="18" s="1"/>
  <c r="T8" i="18"/>
  <c r="T60" i="18" s="1"/>
  <c r="T7" i="18" s="1"/>
  <c r="P8" i="18"/>
  <c r="P60" i="18" s="1"/>
  <c r="P7" i="18" s="1"/>
  <c r="H10" i="18"/>
  <c r="L8" i="18"/>
  <c r="I20" i="18"/>
  <c r="H40" i="18"/>
  <c r="AA60" i="18"/>
  <c r="AA7" i="18" s="1"/>
  <c r="W8" i="18"/>
  <c r="W60" i="18" s="1"/>
  <c r="W7" i="18" s="1"/>
  <c r="S8" i="18"/>
  <c r="R62" i="18" s="1"/>
  <c r="O8" i="18"/>
  <c r="N62" i="18" s="1"/>
  <c r="K8" i="18"/>
  <c r="H11" i="18"/>
  <c r="H17" i="18"/>
  <c r="H13" i="18"/>
  <c r="G20" i="18"/>
  <c r="I9" i="18"/>
  <c r="H19" i="18"/>
  <c r="G9" i="18"/>
  <c r="H26" i="18"/>
  <c r="H39" i="18"/>
  <c r="H37" i="18"/>
  <c r="H35" i="18"/>
  <c r="H49" i="18"/>
  <c r="H48" i="18" s="1"/>
  <c r="H15" i="18"/>
  <c r="H34" i="18"/>
  <c r="H30" i="18"/>
  <c r="H54" i="18"/>
  <c r="H53" i="18" s="1"/>
  <c r="H36" i="18"/>
  <c r="V8" i="18"/>
  <c r="R8" i="18"/>
  <c r="R60" i="18" s="1"/>
  <c r="R7" i="18" s="1"/>
  <c r="N8" i="18"/>
  <c r="N60" i="18" s="1"/>
  <c r="N7" i="18" s="1"/>
  <c r="H23" i="18"/>
  <c r="H32" i="18"/>
  <c r="H28" i="18"/>
  <c r="J16" i="18"/>
  <c r="J11" i="18"/>
  <c r="H21" i="18"/>
  <c r="H22" i="18"/>
  <c r="H38" i="18"/>
  <c r="H31" i="18"/>
  <c r="H27" i="18"/>
  <c r="H14" i="18"/>
  <c r="H18" i="18"/>
  <c r="J14" i="18"/>
  <c r="H12" i="18"/>
  <c r="D8" i="18"/>
  <c r="V60" i="18" l="1"/>
  <c r="V7" i="18" s="1"/>
  <c r="Z60" i="18"/>
  <c r="Z7" i="18" s="1"/>
  <c r="H42" i="18"/>
  <c r="H41" i="18" s="1"/>
  <c r="H25" i="18"/>
  <c r="O60" i="18"/>
  <c r="O7" i="18" s="1"/>
  <c r="K60" i="18"/>
  <c r="L60" i="18"/>
  <c r="S60" i="18"/>
  <c r="S7" i="18" s="1"/>
  <c r="P62" i="18"/>
  <c r="D60" i="18"/>
  <c r="I8" i="18"/>
  <c r="I60" i="18" s="1"/>
  <c r="J9" i="18"/>
  <c r="J8" i="18" s="1"/>
  <c r="G8" i="18"/>
  <c r="H9" i="18"/>
  <c r="H20" i="18"/>
  <c r="H24" i="18" l="1"/>
  <c r="H8" i="18"/>
  <c r="G42" i="18"/>
  <c r="G41" i="18" s="1"/>
  <c r="G24" i="18" s="1"/>
  <c r="G60" i="18" s="1"/>
  <c r="H60" i="18" l="1"/>
</calcChain>
</file>

<file path=xl/sharedStrings.xml><?xml version="1.0" encoding="utf-8"?>
<sst xmlns="http://schemas.openxmlformats.org/spreadsheetml/2006/main" count="778" uniqueCount="291">
  <si>
    <t>Базовые дисциплины</t>
  </si>
  <si>
    <t>ОДБ.10</t>
  </si>
  <si>
    <t>3</t>
  </si>
  <si>
    <t>Физическая культура</t>
  </si>
  <si>
    <t>1</t>
  </si>
  <si>
    <t>ОДБ.01</t>
  </si>
  <si>
    <t>Русский язык</t>
  </si>
  <si>
    <t>2</t>
  </si>
  <si>
    <t>ОДБ.02</t>
  </si>
  <si>
    <t>Литература</t>
  </si>
  <si>
    <t>ОДБ.03</t>
  </si>
  <si>
    <t>Иностранный язык</t>
  </si>
  <si>
    <t>4</t>
  </si>
  <si>
    <t>ОДБ.04</t>
  </si>
  <si>
    <t>История</t>
  </si>
  <si>
    <t>5</t>
  </si>
  <si>
    <t>ОДБ.05</t>
  </si>
  <si>
    <t>Обществознание (включая экономику и право)</t>
  </si>
  <si>
    <t>6</t>
  </si>
  <si>
    <t>ОДБ.06</t>
  </si>
  <si>
    <t>Химия</t>
  </si>
  <si>
    <t>7</t>
  </si>
  <si>
    <t>ОДБ.07</t>
  </si>
  <si>
    <t>Биология</t>
  </si>
  <si>
    <t>8</t>
  </si>
  <si>
    <t>ОДБ.08</t>
  </si>
  <si>
    <t>ОБЖ</t>
  </si>
  <si>
    <t>9</t>
  </si>
  <si>
    <t>ОДБ.09</t>
  </si>
  <si>
    <t>История Иркутской области</t>
  </si>
  <si>
    <t>Профильные дисциплины</t>
  </si>
  <si>
    <t>10</t>
  </si>
  <si>
    <t>ОДП.01</t>
  </si>
  <si>
    <t>Математика</t>
  </si>
  <si>
    <t>11</t>
  </si>
  <si>
    <t>ОДП.02</t>
  </si>
  <si>
    <t>Информатика и ИКТ</t>
  </si>
  <si>
    <t>12</t>
  </si>
  <si>
    <t>ОДП.03</t>
  </si>
  <si>
    <t>Физика</t>
  </si>
  <si>
    <t>Общепрофессиональный цикл</t>
  </si>
  <si>
    <t>13</t>
  </si>
  <si>
    <t>ОП.01</t>
  </si>
  <si>
    <t>Основы черчения</t>
  </si>
  <si>
    <t>14</t>
  </si>
  <si>
    <t>ОП.02</t>
  </si>
  <si>
    <t>Основы электротехники</t>
  </si>
  <si>
    <t>15</t>
  </si>
  <si>
    <t>ОП.03</t>
  </si>
  <si>
    <t>Основы радиоэлектроники</t>
  </si>
  <si>
    <t>16</t>
  </si>
  <si>
    <t>ОП.04</t>
  </si>
  <si>
    <t>Основы взаимозаменяемости и технических измерений</t>
  </si>
  <si>
    <t>17</t>
  </si>
  <si>
    <t>ОП.05</t>
  </si>
  <si>
    <t>Основы материаловедения</t>
  </si>
  <si>
    <t>18</t>
  </si>
  <si>
    <t>ОП.06</t>
  </si>
  <si>
    <t>Основы автоматизации производства</t>
  </si>
  <si>
    <t>19</t>
  </si>
  <si>
    <t>ОП.07</t>
  </si>
  <si>
    <t>Безопасность жизнедеятельности</t>
  </si>
  <si>
    <t>20</t>
  </si>
  <si>
    <t>ОП.08</t>
  </si>
  <si>
    <t>Микропроцессорная техника</t>
  </si>
  <si>
    <t>21</t>
  </si>
  <si>
    <t>ОП.09</t>
  </si>
  <si>
    <t>Электрорадиоизмерения</t>
  </si>
  <si>
    <t>22</t>
  </si>
  <si>
    <t>ОП.10</t>
  </si>
  <si>
    <t>Автоматизация технологических процессов</t>
  </si>
  <si>
    <t>23</t>
  </si>
  <si>
    <t>ОП.11</t>
  </si>
  <si>
    <t>Промышленная безопасность</t>
  </si>
  <si>
    <t>24</t>
  </si>
  <si>
    <t>ОП.12</t>
  </si>
  <si>
    <t>Технология поиска работы</t>
  </si>
  <si>
    <t>25</t>
  </si>
  <si>
    <t>ОП.13</t>
  </si>
  <si>
    <t>Основы профессионального общения и преуспевания</t>
  </si>
  <si>
    <t>26</t>
  </si>
  <si>
    <t>ОП.14</t>
  </si>
  <si>
    <t>Основы предпринимательской деятельности</t>
  </si>
  <si>
    <t>27</t>
  </si>
  <si>
    <t>ОП.15</t>
  </si>
  <si>
    <t>Введение в профессию</t>
  </si>
  <si>
    <t>Профессиональные модули</t>
  </si>
  <si>
    <t>ПМ.01</t>
  </si>
  <si>
    <t>Выполнение монтажа контрольно-измерительных приборов и автоматики</t>
  </si>
  <si>
    <t>28</t>
  </si>
  <si>
    <t>МДК.01.01</t>
  </si>
  <si>
    <t>Основы организации работ по монтажу контрольно-измерительных приборов и автоматики</t>
  </si>
  <si>
    <t>29</t>
  </si>
  <si>
    <t>Учебная практика</t>
  </si>
  <si>
    <t>30</t>
  </si>
  <si>
    <t>Производственная практика</t>
  </si>
  <si>
    <t>ПМ.02</t>
  </si>
  <si>
    <t>31</t>
  </si>
  <si>
    <t>МДК.02.01</t>
  </si>
  <si>
    <t>Технология пусконаладочных работ различных стадий</t>
  </si>
  <si>
    <t>32</t>
  </si>
  <si>
    <t>33</t>
  </si>
  <si>
    <t>ПМ.03</t>
  </si>
  <si>
    <t>Техническое обслуживание и эксплуатация контрольно-измерительных приборов и систем автоматики</t>
  </si>
  <si>
    <t>34</t>
  </si>
  <si>
    <t>МДК.03.01</t>
  </si>
  <si>
    <t>Теоретические основы эксплуатации контрольно-измерительных приборов и систем автоматики</t>
  </si>
  <si>
    <t>35</t>
  </si>
  <si>
    <t>36</t>
  </si>
  <si>
    <t>37</t>
  </si>
  <si>
    <t>38</t>
  </si>
  <si>
    <t>ФК.00</t>
  </si>
  <si>
    <t>ФИЗИЧЕСКАЯ КУЛЬТУРА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</si>
  <si>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</si>
  <si>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</si>
  <si>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</si>
  <si>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контроля</t>
  </si>
  <si>
    <t>Распределение по курсам и семестрам</t>
  </si>
  <si>
    <t>Курс 1</t>
  </si>
  <si>
    <t>Курс 2</t>
  </si>
  <si>
    <t>Курс 3</t>
  </si>
  <si>
    <t>Курс 4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</si>
  <si>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</si>
  <si>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</si>
  <si>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</si>
  <si>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</si>
  <si>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</si>
  <si>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</si>
  <si>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</si>
  <si>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</si>
  <si>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</si>
  <si>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</si>
  <si>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</si>
  <si>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</si>
  <si>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</si>
  <si>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</si>
  <si>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23  нед</t>
  </si>
  <si>
    <t>16  нед</t>
  </si>
  <si>
    <t>Теор. обучение</t>
  </si>
  <si>
    <t>Пр. занятия</t>
  </si>
  <si>
    <t>Лаб. занятия</t>
  </si>
  <si>
    <t>Курс. проект.</t>
  </si>
  <si>
    <t>Максим.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</si>
  <si>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</si>
  <si>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</si>
  <si>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</si>
  <si>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</si>
  <si>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</si>
  <si>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</si>
  <si>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</si>
  <si>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</si>
  <si>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</si>
  <si>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</si>
  <si>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</si>
  <si>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</si>
  <si>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</si>
  <si>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</si>
  <si>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ОБЩЕОБРАЗОВАТЕЛЬНЫЙ ЦИКЛ</t>
  </si>
  <si>
    <t>ПРОФЕССИОНАЛЬНАЯ ПОДГОТОВКА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</si>
  <si>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</si>
  <si>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</si>
  <si>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</si>
  <si>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</si>
  <si>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</si>
  <si>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</si>
  <si>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</si>
  <si>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</si>
  <si>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</si>
  <si>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</si>
  <si>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</si>
  <si>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</si>
  <si>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</si>
  <si>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</si>
  <si>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</si>
  <si>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</si>
  <si>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</si>
  <si>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</si>
  <si>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</si>
  <si>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</si>
  <si>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</si>
  <si>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</si>
  <si>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</si>
  <si>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</si>
  <si>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</si>
  <si>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</si>
  <si>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</si>
  <si>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</si>
  <si>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</si>
  <si>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</si>
  <si>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</si>
  <si>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</si>
  <si>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</si>
  <si>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</si>
  <si>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</si>
  <si>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</si>
  <si>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</si>
  <si>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</si>
  <si>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</si>
  <si>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</si>
  <si>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</si>
  <si>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</si>
  <si>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</si>
  <si>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</si>
  <si>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</si>
  <si>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</si>
  <si>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</si>
  <si>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</si>
  <si>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</si>
  <si>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</si>
  <si>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</si>
  <si>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</si>
  <si>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</si>
  <si>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</si>
  <si>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</si>
  <si>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</si>
  <si>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</si>
  <si>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</si>
  <si>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</si>
  <si>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</si>
  <si>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</si>
  <si>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</si>
  <si>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</si>
  <si>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</si>
  <si>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</si>
  <si>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Промежуточная аттестация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</si>
  <si>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</si>
  <si>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</si>
  <si>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</si>
  <si>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</si>
  <si>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</si>
  <si>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</si>
  <si>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</si>
  <si>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</si>
  <si>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</si>
  <si>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</si>
  <si>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</si>
  <si>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</si>
  <si>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</si>
  <si>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</si>
  <si>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</si>
  <si>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</si>
  <si>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</si>
  <si>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</si>
  <si>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</si>
  <si>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</si>
  <si>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</si>
  <si>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</si>
  <si>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Обучение по циклам и разделу "Физическая культура", в том числе учебная практика </t>
  </si>
  <si>
    <t xml:space="preserve">   Государственная итоговая аттестация</t>
  </si>
  <si>
    <t>1 Календарный учебный график</t>
  </si>
  <si>
    <t>Государственная итоговая аттестация</t>
  </si>
  <si>
    <t>ОД.00</t>
  </si>
  <si>
    <t>ОДБ.00</t>
  </si>
  <si>
    <t>ОДП.00</t>
  </si>
  <si>
    <t>Экзамен (квалификационный)</t>
  </si>
  <si>
    <t>Экзамен</t>
  </si>
  <si>
    <t>Зачет</t>
  </si>
  <si>
    <t>Дифф. зачет</t>
  </si>
  <si>
    <t>Учебная нагрузка обучающихся, час.</t>
  </si>
  <si>
    <t>Дисциплин и МДК</t>
  </si>
  <si>
    <t>Учебной практики</t>
  </si>
  <si>
    <t>Производственной практики</t>
  </si>
  <si>
    <t>Экзаменов (квалификационных)</t>
  </si>
  <si>
    <t>Экзаменов</t>
  </si>
  <si>
    <t>Диф.зачетов*</t>
  </si>
  <si>
    <t>Зачетов*</t>
  </si>
  <si>
    <t>1,2,3</t>
  </si>
  <si>
    <t>ПП.00</t>
  </si>
  <si>
    <t>ОП.00</t>
  </si>
  <si>
    <t>ФК.01</t>
  </si>
  <si>
    <t>4,5,6</t>
  </si>
  <si>
    <t>П.00</t>
  </si>
  <si>
    <t>ПМ.00</t>
  </si>
  <si>
    <t>УП.03</t>
  </si>
  <si>
    <t>ПП.03</t>
  </si>
  <si>
    <t>УП.01</t>
  </si>
  <si>
    <t>ПП.01</t>
  </si>
  <si>
    <t>УП.02</t>
  </si>
  <si>
    <t>ПП.02</t>
  </si>
  <si>
    <t>ВСЕГО</t>
  </si>
  <si>
    <t>ГИА.00</t>
  </si>
  <si>
    <r>
      <rPr>
        <b/>
        <sz val="10"/>
        <color indexed="8"/>
        <rFont val="Times New Roman"/>
        <family val="1"/>
        <charset val="204"/>
      </rPr>
      <t>Консультации:</t>
    </r>
    <r>
      <rPr>
        <sz val="10"/>
        <color indexed="8"/>
        <rFont val="Times New Roman"/>
        <family val="1"/>
        <charset val="204"/>
      </rPr>
      <t xml:space="preserve"> 4 часа на одного студента в год</t>
    </r>
  </si>
  <si>
    <t xml:space="preserve"> 1 нед</t>
  </si>
  <si>
    <t>* с учетом зачетов и диф.зачетов по дисциплине "Физическая культура"</t>
  </si>
  <si>
    <t>23 нед</t>
  </si>
  <si>
    <t>Проведение наладки контрольно-измерительных приборов и систем автоматики</t>
  </si>
  <si>
    <t>ПМ.01. ЭК</t>
  </si>
  <si>
    <t>Экзамен квалификационный</t>
  </si>
  <si>
    <t>ПМ.02. ЭК</t>
  </si>
  <si>
    <t>ПМ.03. ЭК</t>
  </si>
  <si>
    <t>Итого часов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</si>
</sst>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45">
    <xf numFmtId="0" fontId="0" fillId="0" borderId="0" xfId="0"/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/>
    <xf numFmtId="0" fontId="4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4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4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Alignment="1" applyProtection="1">
      <alignment horizontal="left" vertical="center"/>
      <protection locked="0"/>
    </xf>
    <xf numFmtId="0" fontId="4" fillId="0" borderId="0" xfId="3" applyFont="1" applyFill="1" applyAlignment="1" applyProtection="1">
      <alignment horizontal="left" vertical="top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Protection="1"/>
    <xf numFmtId="0" fontId="4" fillId="0" borderId="13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 applyProtection="1">
      <alignment horizontal="center" vertical="center"/>
    </xf>
    <xf numFmtId="0" fontId="6" fillId="0" borderId="13" xfId="3" applyNumberFormat="1" applyFont="1" applyFill="1" applyBorder="1" applyAlignment="1" applyProtection="1">
      <alignment horizontal="center" vertical="center"/>
    </xf>
    <xf numFmtId="0" fontId="6" fillId="0" borderId="0" xfId="3" applyFont="1" applyFill="1" applyProtection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3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Protection="1"/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2" xfId="3" applyNumberFormat="1" applyFont="1" applyFill="1" applyBorder="1" applyAlignment="1" applyProtection="1">
      <alignment horizontal="center" vertical="center"/>
    </xf>
    <xf numFmtId="0" fontId="4" fillId="0" borderId="16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17" xfId="3" applyNumberFormat="1" applyFont="1" applyFill="1" applyBorder="1" applyAlignment="1" applyProtection="1">
      <alignment horizontal="center" vertical="center"/>
    </xf>
    <xf numFmtId="0" fontId="4" fillId="0" borderId="16" xfId="3" applyNumberFormat="1" applyFont="1" applyFill="1" applyBorder="1" applyAlignment="1" applyProtection="1">
      <alignment horizontal="center" vertical="center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13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0" fontId="6" fillId="0" borderId="12" xfId="3" applyNumberFormat="1" applyFont="1" applyFill="1" applyBorder="1" applyAlignment="1" applyProtection="1">
      <alignment horizontal="center" vertical="center"/>
    </xf>
    <xf numFmtId="1" fontId="4" fillId="0" borderId="13" xfId="3" applyNumberFormat="1" applyFont="1" applyFill="1" applyBorder="1" applyAlignment="1" applyProtection="1">
      <alignment horizontal="center" vertical="center"/>
    </xf>
    <xf numFmtId="1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vertical="center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6" xfId="3" applyNumberFormat="1" applyFont="1" applyFill="1" applyBorder="1" applyAlignment="1" applyProtection="1">
      <alignment horizontal="center" vertical="center"/>
    </xf>
    <xf numFmtId="0" fontId="5" fillId="0" borderId="16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5" fillId="0" borderId="13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center" vertical="center"/>
    </xf>
    <xf numFmtId="0" fontId="6" fillId="0" borderId="6" xfId="3" applyNumberFormat="1" applyFont="1" applyFill="1" applyBorder="1" applyAlignment="1" applyProtection="1">
      <alignment horizontal="center" vertical="center"/>
    </xf>
    <xf numFmtId="1" fontId="4" fillId="0" borderId="19" xfId="3" applyNumberFormat="1" applyFont="1" applyFill="1" applyBorder="1" applyAlignment="1" applyProtection="1">
      <alignment vertical="center"/>
    </xf>
    <xf numFmtId="1" fontId="4" fillId="0" borderId="7" xfId="3" applyNumberFormat="1" applyFont="1" applyFill="1" applyBorder="1" applyAlignment="1" applyProtection="1">
      <alignment vertical="center"/>
    </xf>
    <xf numFmtId="1" fontId="4" fillId="0" borderId="20" xfId="3" applyNumberFormat="1" applyFont="1" applyFill="1" applyBorder="1" applyAlignment="1" applyProtection="1">
      <alignment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center" vertical="center"/>
    </xf>
    <xf numFmtId="1" fontId="4" fillId="0" borderId="21" xfId="3" applyNumberFormat="1" applyFont="1" applyFill="1" applyBorder="1" applyAlignment="1" applyProtection="1">
      <alignment horizontal="center" vertical="center"/>
    </xf>
    <xf numFmtId="1" fontId="4" fillId="0" borderId="2" xfId="3" applyNumberFormat="1" applyFont="1" applyFill="1" applyBorder="1" applyAlignment="1" applyProtection="1">
      <alignment horizontal="center" vertical="center"/>
    </xf>
    <xf numFmtId="0" fontId="4" fillId="0" borderId="9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Border="1" applyProtection="1"/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vertical="center"/>
    </xf>
    <xf numFmtId="0" fontId="5" fillId="0" borderId="18" xfId="3" applyNumberFormat="1" applyFont="1" applyFill="1" applyBorder="1" applyAlignment="1" applyProtection="1">
      <alignment horizontal="center" vertical="center"/>
    </xf>
    <xf numFmtId="0" fontId="5" fillId="0" borderId="18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 textRotation="90" wrapText="1"/>
    </xf>
    <xf numFmtId="164" fontId="4" fillId="0" borderId="4" xfId="3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2" xfId="3" applyNumberFormat="1" applyFont="1" applyFill="1" applyBorder="1" applyAlignment="1" applyProtection="1">
      <alignment horizontal="center" vertical="center" textRotation="90"/>
      <protection locked="0"/>
    </xf>
    <xf numFmtId="0" fontId="4" fillId="0" borderId="3" xfId="3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left" vertical="top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4" fillId="0" borderId="0" xfId="3" applyFont="1" applyFill="1"/>
    <xf numFmtId="0" fontId="4" fillId="0" borderId="0" xfId="3" applyFont="1" applyFill="1" applyAlignment="1" applyProtection="1">
      <alignment horizontal="left" vertical="center"/>
      <protection locked="0"/>
    </xf>
    <xf numFmtId="0" fontId="4" fillId="0" borderId="0" xfId="3" applyFont="1" applyFill="1" applyAlignment="1" applyProtection="1">
      <alignment horizontal="left" vertical="top" wrapTex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/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 applyProtection="1">
      <alignment vertical="center"/>
    </xf>
    <xf numFmtId="0" fontId="4" fillId="0" borderId="16" xfId="3" applyNumberFormat="1" applyFont="1" applyFill="1" applyBorder="1" applyAlignment="1" applyProtection="1">
      <alignment vertical="center"/>
    </xf>
    <xf numFmtId="1" fontId="4" fillId="0" borderId="1" xfId="3" applyNumberFormat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 textRotation="90"/>
    </xf>
    <xf numFmtId="0" fontId="5" fillId="0" borderId="16" xfId="3" applyNumberFormat="1" applyFont="1" applyFill="1" applyBorder="1" applyAlignment="1" applyProtection="1">
      <alignment horizontal="right" vertical="center"/>
    </xf>
    <xf numFmtId="0" fontId="5" fillId="0" borderId="13" xfId="3" applyNumberFormat="1" applyFont="1" applyFill="1" applyBorder="1" applyAlignment="1" applyProtection="1">
      <alignment horizontal="right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 textRotation="90" wrapText="1"/>
    </xf>
    <xf numFmtId="0" fontId="4" fillId="0" borderId="12" xfId="3" applyFont="1" applyFill="1" applyBorder="1" applyAlignment="1" applyProtection="1">
      <alignment horizontal="center" vertical="center" textRotation="90" wrapText="1"/>
    </xf>
    <xf numFmtId="0" fontId="5" fillId="0" borderId="5" xfId="3" applyFont="1" applyFill="1" applyBorder="1" applyAlignment="1" applyProtection="1">
      <alignment horizontal="center" vertical="center"/>
    </xf>
    <xf numFmtId="0" fontId="5" fillId="0" borderId="13" xfId="3" applyFont="1" applyFill="1" applyBorder="1" applyAlignment="1" applyProtection="1">
      <alignment horizontal="center" vertical="center"/>
    </xf>
    <xf numFmtId="0" fontId="5" fillId="0" borderId="13" xfId="3" applyFont="1" applyFill="1" applyBorder="1" applyAlignment="1" applyProtection="1">
      <alignment horizontal="center" vertical="center" textRotation="90" wrapText="1"/>
    </xf>
    <xf numFmtId="0" fontId="5" fillId="0" borderId="1" xfId="3" applyFont="1" applyFill="1" applyBorder="1" applyAlignment="1" applyProtection="1">
      <alignment horizontal="center" vertical="center" textRotation="90" wrapText="1"/>
    </xf>
    <xf numFmtId="0" fontId="4" fillId="0" borderId="5" xfId="3" applyFont="1" applyFill="1" applyBorder="1" applyAlignment="1" applyProtection="1">
      <alignment horizontal="center" vertical="center" textRotation="90" wrapText="1"/>
    </xf>
    <xf numFmtId="0" fontId="4" fillId="0" borderId="13" xfId="3" applyFont="1" applyFill="1" applyBorder="1" applyAlignment="1" applyProtection="1">
      <alignment horizontal="center" vertical="center" textRotation="90" wrapText="1"/>
    </xf>
    <xf numFmtId="0" fontId="4" fillId="0" borderId="4" xfId="3" applyFont="1" applyFill="1" applyBorder="1" applyAlignment="1" applyProtection="1">
      <alignment horizontal="center" vertical="center" textRotation="90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5" fillId="0" borderId="11" xfId="3" applyFont="1" applyFill="1" applyBorder="1" applyAlignment="1" applyProtection="1">
      <alignment horizontal="center" vertical="center" wrapText="1"/>
    </xf>
    <xf numFmtId="0" fontId="5" fillId="0" borderId="15" xfId="3" applyFont="1" applyFill="1" applyBorder="1" applyAlignment="1" applyProtection="1">
      <alignment horizontal="center" vertical="center" wrapText="1"/>
    </xf>
    <xf numFmtId="1" fontId="5" fillId="0" borderId="18" xfId="3" applyNumberFormat="1" applyFont="1" applyFill="1" applyBorder="1" applyAlignment="1" applyProtection="1">
      <alignment horizontal="center" vertical="center" textRotation="90"/>
    </xf>
    <xf numFmtId="0" fontId="4" fillId="0" borderId="17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16" xfId="3" applyFont="1" applyFill="1" applyBorder="1" applyAlignment="1" applyProtection="1">
      <alignment horizontal="center" vertical="center" textRotation="90" wrapText="1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6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right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13" xfId="3" applyFont="1" applyFill="1" applyBorder="1" applyAlignment="1" applyProtection="1">
      <alignment horizontal="right" vertical="center" wrapText="1"/>
    </xf>
    <xf numFmtId="0" fontId="4" fillId="0" borderId="16" xfId="3" applyNumberFormat="1" applyFont="1" applyFill="1" applyBorder="1" applyAlignment="1" applyProtection="1">
      <alignment horizontal="center" vertical="center"/>
    </xf>
    <xf numFmtId="0" fontId="4" fillId="0" borderId="7" xfId="3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P179"/>
  <sheetViews>
    <sheetView showGridLines="0" topLeftCell="A39" workbookViewId="0">
      <selection activeCell="H164" sqref="H164:J164"/>
    </sheetView>
  </sheetViews>
  <sheetFormatPr defaultColWidth="14.6640625" defaultRowHeight="13.5" customHeight="1" x14ac:dyDescent="0.2"/>
  <cols>
    <col min="1" max="1" width="6.5" style="3" customWidth="1"/>
    <col min="2" max="7" width="3.33203125" style="3" customWidth="1"/>
    <col min="8" max="8" width="4.5" style="3" customWidth="1"/>
    <col min="9" max="68" width="3.33203125" style="3" customWidth="1"/>
    <col min="69" max="16384" width="14.6640625" style="3"/>
  </cols>
  <sheetData>
    <row r="1" spans="1:64" ht="7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64" ht="19.5" customHeight="1" x14ac:dyDescent="0.2">
      <c r="A2" s="85" t="s">
        <v>249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64" ht="11.25" customHeight="1" x14ac:dyDescent="0.2">
      <c r="A3" s="86" t="s">
        <v>161</v>
      </c>
      <c r="B3" s="86" t="s">
        <v>162</v>
      </c>
      <c r="C3" s="86"/>
      <c r="D3" s="86"/>
      <c r="E3" s="86"/>
      <c r="F3" s="87" t="s">
        <v>163</v>
      </c>
      <c r="G3" s="86" t="s">
        <v>164</v>
      </c>
      <c r="H3" s="86"/>
      <c r="I3" s="86"/>
      <c r="J3" s="87" t="s">
        <v>165</v>
      </c>
      <c r="K3" s="86" t="s">
        <v>166</v>
      </c>
      <c r="L3" s="86"/>
      <c r="M3" s="86"/>
      <c r="N3" s="1"/>
      <c r="O3" s="86" t="s">
        <v>167</v>
      </c>
      <c r="P3" s="86"/>
      <c r="Q3" s="86"/>
      <c r="R3" s="86"/>
      <c r="S3" s="87" t="s">
        <v>168</v>
      </c>
      <c r="T3" s="86" t="s">
        <v>169</v>
      </c>
      <c r="U3" s="86"/>
      <c r="V3" s="86"/>
      <c r="W3" s="87" t="s">
        <v>170</v>
      </c>
      <c r="X3" s="86" t="s">
        <v>171</v>
      </c>
      <c r="Y3" s="86"/>
      <c r="Z3" s="86"/>
      <c r="AA3" s="87" t="s">
        <v>172</v>
      </c>
      <c r="AB3" s="86" t="s">
        <v>173</v>
      </c>
      <c r="AC3" s="86"/>
      <c r="AD3" s="86"/>
      <c r="AE3" s="86"/>
      <c r="AF3" s="87" t="s">
        <v>174</v>
      </c>
      <c r="AG3" s="86" t="s">
        <v>175</v>
      </c>
      <c r="AH3" s="86"/>
      <c r="AI3" s="86"/>
      <c r="AJ3" s="87" t="s">
        <v>176</v>
      </c>
      <c r="AK3" s="86" t="s">
        <v>177</v>
      </c>
      <c r="AL3" s="86"/>
      <c r="AM3" s="86"/>
      <c r="AN3" s="86"/>
      <c r="AO3" s="86" t="s">
        <v>178</v>
      </c>
      <c r="AP3" s="86"/>
      <c r="AQ3" s="86"/>
      <c r="AR3" s="86"/>
      <c r="AS3" s="87" t="s">
        <v>179</v>
      </c>
      <c r="AT3" s="86" t="s">
        <v>180</v>
      </c>
      <c r="AU3" s="86"/>
      <c r="AV3" s="86"/>
      <c r="AW3" s="87" t="s">
        <v>181</v>
      </c>
      <c r="AX3" s="86" t="s">
        <v>182</v>
      </c>
      <c r="AY3" s="86"/>
      <c r="AZ3" s="86"/>
      <c r="BA3" s="86"/>
    </row>
    <row r="4" spans="1:64" ht="60.75" customHeight="1" x14ac:dyDescent="0.2">
      <c r="A4" s="86"/>
      <c r="B4" s="4" t="s">
        <v>183</v>
      </c>
      <c r="C4" s="4" t="s">
        <v>184</v>
      </c>
      <c r="D4" s="4" t="s">
        <v>185</v>
      </c>
      <c r="E4" s="4" t="s">
        <v>186</v>
      </c>
      <c r="F4" s="88"/>
      <c r="G4" s="4" t="s">
        <v>187</v>
      </c>
      <c r="H4" s="4" t="s">
        <v>188</v>
      </c>
      <c r="I4" s="4" t="s">
        <v>189</v>
      </c>
      <c r="J4" s="88"/>
      <c r="K4" s="4" t="s">
        <v>190</v>
      </c>
      <c r="L4" s="4" t="s">
        <v>191</v>
      </c>
      <c r="M4" s="4" t="s">
        <v>192</v>
      </c>
      <c r="N4" s="4" t="s">
        <v>193</v>
      </c>
      <c r="O4" s="4" t="s">
        <v>183</v>
      </c>
      <c r="P4" s="4" t="s">
        <v>184</v>
      </c>
      <c r="Q4" s="4" t="s">
        <v>185</v>
      </c>
      <c r="R4" s="4" t="s">
        <v>186</v>
      </c>
      <c r="S4" s="88"/>
      <c r="T4" s="4" t="s">
        <v>194</v>
      </c>
      <c r="U4" s="4" t="s">
        <v>195</v>
      </c>
      <c r="V4" s="4" t="s">
        <v>196</v>
      </c>
      <c r="W4" s="88"/>
      <c r="X4" s="4" t="s">
        <v>197</v>
      </c>
      <c r="Y4" s="4" t="s">
        <v>198</v>
      </c>
      <c r="Z4" s="4" t="s">
        <v>199</v>
      </c>
      <c r="AA4" s="88"/>
      <c r="AB4" s="4" t="s">
        <v>197</v>
      </c>
      <c r="AC4" s="4" t="s">
        <v>198</v>
      </c>
      <c r="AD4" s="4" t="s">
        <v>199</v>
      </c>
      <c r="AE4" s="4" t="s">
        <v>200</v>
      </c>
      <c r="AF4" s="88"/>
      <c r="AG4" s="4" t="s">
        <v>187</v>
      </c>
      <c r="AH4" s="4" t="s">
        <v>188</v>
      </c>
      <c r="AI4" s="4" t="s">
        <v>189</v>
      </c>
      <c r="AJ4" s="88"/>
      <c r="AK4" s="4" t="s">
        <v>201</v>
      </c>
      <c r="AL4" s="4" t="s">
        <v>202</v>
      </c>
      <c r="AM4" s="4" t="s">
        <v>203</v>
      </c>
      <c r="AN4" s="4" t="s">
        <v>204</v>
      </c>
      <c r="AO4" s="4" t="s">
        <v>183</v>
      </c>
      <c r="AP4" s="4" t="s">
        <v>184</v>
      </c>
      <c r="AQ4" s="4" t="s">
        <v>185</v>
      </c>
      <c r="AR4" s="4" t="s">
        <v>186</v>
      </c>
      <c r="AS4" s="88"/>
      <c r="AT4" s="4" t="s">
        <v>187</v>
      </c>
      <c r="AU4" s="4" t="s">
        <v>188</v>
      </c>
      <c r="AV4" s="4" t="s">
        <v>189</v>
      </c>
      <c r="AW4" s="88"/>
      <c r="AX4" s="4" t="s">
        <v>190</v>
      </c>
      <c r="AY4" s="4" t="s">
        <v>191</v>
      </c>
      <c r="AZ4" s="4" t="s">
        <v>192</v>
      </c>
      <c r="BA4" s="5" t="s">
        <v>205</v>
      </c>
    </row>
    <row r="5" spans="1:64" ht="9.75" customHeight="1" x14ac:dyDescent="0.2">
      <c r="A5" s="86"/>
      <c r="B5" s="1" t="s">
        <v>4</v>
      </c>
      <c r="C5" s="1" t="s">
        <v>7</v>
      </c>
      <c r="D5" s="1" t="s">
        <v>2</v>
      </c>
      <c r="E5" s="1" t="s">
        <v>12</v>
      </c>
      <c r="F5" s="1" t="s">
        <v>15</v>
      </c>
      <c r="G5" s="1" t="s">
        <v>18</v>
      </c>
      <c r="H5" s="1" t="s">
        <v>21</v>
      </c>
      <c r="I5" s="1" t="s">
        <v>24</v>
      </c>
      <c r="J5" s="1" t="s">
        <v>27</v>
      </c>
      <c r="K5" s="1" t="s">
        <v>31</v>
      </c>
      <c r="L5" s="1" t="s">
        <v>34</v>
      </c>
      <c r="M5" s="1" t="s">
        <v>37</v>
      </c>
      <c r="N5" s="1" t="s">
        <v>41</v>
      </c>
      <c r="O5" s="1" t="s">
        <v>44</v>
      </c>
      <c r="P5" s="1" t="s">
        <v>47</v>
      </c>
      <c r="Q5" s="1" t="s">
        <v>50</v>
      </c>
      <c r="R5" s="1" t="s">
        <v>53</v>
      </c>
      <c r="S5" s="1" t="s">
        <v>56</v>
      </c>
      <c r="T5" s="1" t="s">
        <v>59</v>
      </c>
      <c r="U5" s="1" t="s">
        <v>62</v>
      </c>
      <c r="V5" s="1" t="s">
        <v>65</v>
      </c>
      <c r="W5" s="1" t="s">
        <v>68</v>
      </c>
      <c r="X5" s="1" t="s">
        <v>71</v>
      </c>
      <c r="Y5" s="1" t="s">
        <v>74</v>
      </c>
      <c r="Z5" s="1" t="s">
        <v>77</v>
      </c>
      <c r="AA5" s="1" t="s">
        <v>80</v>
      </c>
      <c r="AB5" s="1" t="s">
        <v>83</v>
      </c>
      <c r="AC5" s="1" t="s">
        <v>89</v>
      </c>
      <c r="AD5" s="1" t="s">
        <v>92</v>
      </c>
      <c r="AE5" s="1" t="s">
        <v>94</v>
      </c>
      <c r="AF5" s="1" t="s">
        <v>97</v>
      </c>
      <c r="AG5" s="1" t="s">
        <v>100</v>
      </c>
      <c r="AH5" s="1" t="s">
        <v>101</v>
      </c>
      <c r="AI5" s="1" t="s">
        <v>104</v>
      </c>
      <c r="AJ5" s="1" t="s">
        <v>107</v>
      </c>
      <c r="AK5" s="1" t="s">
        <v>108</v>
      </c>
      <c r="AL5" s="1" t="s">
        <v>109</v>
      </c>
      <c r="AM5" s="1" t="s">
        <v>110</v>
      </c>
      <c r="AN5" s="1" t="s">
        <v>143</v>
      </c>
      <c r="AO5" s="1" t="s">
        <v>144</v>
      </c>
      <c r="AP5" s="1" t="s">
        <v>145</v>
      </c>
      <c r="AQ5" s="1" t="s">
        <v>146</v>
      </c>
      <c r="AR5" s="1" t="s">
        <v>147</v>
      </c>
      <c r="AS5" s="1" t="s">
        <v>148</v>
      </c>
      <c r="AT5" s="1" t="s">
        <v>149</v>
      </c>
      <c r="AU5" s="1" t="s">
        <v>150</v>
      </c>
      <c r="AV5" s="1" t="s">
        <v>151</v>
      </c>
      <c r="AW5" s="1" t="s">
        <v>152</v>
      </c>
      <c r="AX5" s="1" t="s">
        <v>153</v>
      </c>
      <c r="AY5" s="1" t="s">
        <v>154</v>
      </c>
      <c r="AZ5" s="1" t="s">
        <v>155</v>
      </c>
      <c r="BA5" s="6" t="s">
        <v>156</v>
      </c>
    </row>
    <row r="6" spans="1:64" ht="13.5" hidden="1" customHeight="1" x14ac:dyDescent="0.2">
      <c r="A6" s="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64" ht="13.5" hidden="1" customHeight="1" x14ac:dyDescent="0.2">
      <c r="A7" s="90" t="s">
        <v>206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"/>
      <c r="BC7" s="2"/>
    </row>
    <row r="8" spans="1:64" ht="13.5" hidden="1" customHeight="1" x14ac:dyDescent="0.2">
      <c r="A8" s="9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</row>
    <row r="9" spans="1:64" ht="13.5" hidden="1" customHeight="1" x14ac:dyDescent="0.2">
      <c r="A9" s="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64" ht="13.5" hidden="1" customHeight="1" x14ac:dyDescent="0.2">
      <c r="A10" s="90" t="s">
        <v>207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"/>
      <c r="BC10" s="2"/>
      <c r="BD10" s="8"/>
      <c r="BE10" s="8"/>
      <c r="BF10" s="2"/>
      <c r="BG10" s="8"/>
      <c r="BH10" s="8"/>
      <c r="BI10" s="2"/>
      <c r="BJ10" s="8"/>
      <c r="BK10" s="8"/>
      <c r="BL10" s="2"/>
    </row>
    <row r="11" spans="1:64" ht="13.5" hidden="1" customHeight="1" x14ac:dyDescent="0.2">
      <c r="A11" s="90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"/>
      <c r="BC11" s="2"/>
      <c r="BD11" s="8"/>
      <c r="BE11" s="8"/>
      <c r="BF11" s="2"/>
      <c r="BG11" s="8"/>
      <c r="BH11" s="8"/>
      <c r="BI11" s="2"/>
      <c r="BJ11" s="8"/>
      <c r="BK11" s="8"/>
      <c r="BL11" s="2"/>
    </row>
    <row r="12" spans="1:64" ht="13.5" hidden="1" customHeight="1" x14ac:dyDescent="0.2">
      <c r="A12" s="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"/>
      <c r="BC12" s="2"/>
      <c r="BD12" s="8"/>
      <c r="BE12" s="8"/>
      <c r="BF12" s="2"/>
      <c r="BG12" s="8"/>
      <c r="BH12" s="8"/>
      <c r="BI12" s="2"/>
      <c r="BJ12" s="8"/>
      <c r="BK12" s="8"/>
      <c r="BL12" s="2"/>
    </row>
    <row r="13" spans="1:64" ht="13.5" hidden="1" customHeight="1" x14ac:dyDescent="0.2">
      <c r="A13" s="90" t="s">
        <v>208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"/>
      <c r="BC13" s="2"/>
      <c r="BD13" s="8"/>
      <c r="BE13" s="8"/>
      <c r="BF13" s="2"/>
      <c r="BG13" s="8"/>
      <c r="BH13" s="8"/>
      <c r="BI13" s="2"/>
      <c r="BJ13" s="8"/>
      <c r="BK13" s="8"/>
      <c r="BL13" s="2"/>
    </row>
    <row r="14" spans="1:64" ht="13.5" hidden="1" customHeight="1" x14ac:dyDescent="0.2">
      <c r="A14" s="90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"/>
      <c r="BC14" s="2"/>
      <c r="BD14" s="8"/>
      <c r="BE14" s="8"/>
      <c r="BF14" s="2"/>
      <c r="BG14" s="8"/>
      <c r="BH14" s="8"/>
      <c r="BI14" s="2"/>
      <c r="BJ14" s="8"/>
      <c r="BK14" s="8"/>
      <c r="BL14" s="2"/>
    </row>
    <row r="15" spans="1:64" ht="13.5" hidden="1" customHeight="1" x14ac:dyDescent="0.2">
      <c r="A15" s="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"/>
      <c r="BC15" s="2"/>
      <c r="BD15" s="8"/>
      <c r="BE15" s="8"/>
      <c r="BF15" s="2"/>
      <c r="BG15" s="8"/>
      <c r="BH15" s="8"/>
      <c r="BI15" s="2"/>
      <c r="BJ15" s="8"/>
      <c r="BK15" s="8"/>
      <c r="BL15" s="2"/>
    </row>
    <row r="16" spans="1:64" ht="13.5" hidden="1" customHeight="1" x14ac:dyDescent="0.2">
      <c r="A16" s="90" t="s">
        <v>209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"/>
      <c r="BC16" s="2"/>
      <c r="BD16" s="8"/>
      <c r="BE16" s="8"/>
      <c r="BF16" s="2"/>
      <c r="BG16" s="8"/>
      <c r="BH16" s="8"/>
      <c r="BI16" s="2"/>
      <c r="BJ16" s="8"/>
      <c r="BK16" s="8"/>
      <c r="BL16" s="2"/>
    </row>
    <row r="17" spans="1:64" ht="13.5" hidden="1" customHeight="1" x14ac:dyDescent="0.2">
      <c r="A17" s="90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"/>
      <c r="BC17" s="2"/>
      <c r="BD17" s="8"/>
      <c r="BE17" s="8"/>
      <c r="BF17" s="2"/>
      <c r="BG17" s="8"/>
      <c r="BH17" s="8"/>
      <c r="BI17" s="2"/>
      <c r="BJ17" s="8"/>
      <c r="BK17" s="8"/>
      <c r="BL17" s="2"/>
    </row>
    <row r="18" spans="1:64" ht="13.5" hidden="1" customHeight="1" x14ac:dyDescent="0.2">
      <c r="A18" s="1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"/>
      <c r="BC18" s="2"/>
      <c r="BD18" s="8"/>
      <c r="BE18" s="8"/>
      <c r="BF18" s="2"/>
      <c r="BG18" s="8"/>
      <c r="BH18" s="8"/>
      <c r="BI18" s="2"/>
      <c r="BJ18" s="8"/>
      <c r="BK18" s="8"/>
      <c r="BL18" s="2"/>
    </row>
    <row r="19" spans="1:64" ht="13.5" hidden="1" customHeight="1" x14ac:dyDescent="0.2">
      <c r="A19" s="90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"/>
      <c r="BC19" s="2"/>
      <c r="BD19" s="8"/>
      <c r="BE19" s="8"/>
      <c r="BF19" s="2"/>
      <c r="BG19" s="8"/>
      <c r="BH19" s="8"/>
      <c r="BI19" s="2"/>
      <c r="BJ19" s="8"/>
      <c r="BK19" s="8"/>
      <c r="BL19" s="2"/>
    </row>
    <row r="20" spans="1:64" ht="13.5" hidden="1" customHeight="1" x14ac:dyDescent="0.2">
      <c r="A20" s="90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"/>
      <c r="BC20" s="2"/>
      <c r="BD20" s="8"/>
      <c r="BE20" s="8"/>
      <c r="BF20" s="2"/>
      <c r="BG20" s="8"/>
      <c r="BH20" s="8"/>
      <c r="BI20" s="2"/>
      <c r="BJ20" s="8"/>
      <c r="BK20" s="8"/>
      <c r="BL20" s="2"/>
    </row>
    <row r="21" spans="1:64" ht="13.5" hidden="1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8"/>
      <c r="BC21" s="2"/>
      <c r="BD21" s="8"/>
      <c r="BE21" s="8"/>
      <c r="BF21" s="2"/>
      <c r="BG21" s="8"/>
      <c r="BH21" s="8"/>
      <c r="BI21" s="2"/>
      <c r="BJ21" s="8"/>
      <c r="BK21" s="8"/>
      <c r="BL21" s="2"/>
    </row>
    <row r="22" spans="1:64" ht="13.5" hidden="1" customHeight="1" x14ac:dyDescent="0.2">
      <c r="A22" s="90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"/>
      <c r="BC22" s="2"/>
      <c r="BD22" s="8"/>
      <c r="BE22" s="8"/>
      <c r="BF22" s="2"/>
      <c r="BG22" s="8"/>
      <c r="BH22" s="8"/>
      <c r="BI22" s="2"/>
      <c r="BJ22" s="8"/>
      <c r="BK22" s="8"/>
      <c r="BL22" s="2"/>
    </row>
    <row r="23" spans="1:64" ht="13.5" hidden="1" customHeight="1" x14ac:dyDescent="0.2">
      <c r="A23" s="90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"/>
      <c r="BC23" s="2"/>
      <c r="BD23" s="8"/>
      <c r="BE23" s="8"/>
      <c r="BF23" s="2"/>
      <c r="BG23" s="8"/>
      <c r="BH23" s="8"/>
      <c r="BI23" s="2"/>
      <c r="BJ23" s="8"/>
      <c r="BK23" s="8"/>
      <c r="BL23" s="2"/>
    </row>
    <row r="24" spans="1:64" ht="13.5" hidden="1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8"/>
      <c r="BC24" s="2"/>
      <c r="BD24" s="8"/>
      <c r="BE24" s="8"/>
      <c r="BF24" s="2"/>
      <c r="BG24" s="8"/>
      <c r="BH24" s="8"/>
      <c r="BI24" s="2"/>
      <c r="BJ24" s="8"/>
      <c r="BK24" s="8"/>
      <c r="BL24" s="2"/>
    </row>
    <row r="25" spans="1:64" ht="13.5" hidden="1" customHeight="1" x14ac:dyDescent="0.2">
      <c r="A25" s="90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"/>
      <c r="BC25" s="2"/>
      <c r="BD25" s="8"/>
      <c r="BE25" s="8"/>
      <c r="BF25" s="2"/>
      <c r="BG25" s="8"/>
      <c r="BH25" s="8"/>
      <c r="BI25" s="2"/>
      <c r="BJ25" s="8"/>
      <c r="BK25" s="8"/>
      <c r="BL25" s="2"/>
    </row>
    <row r="26" spans="1:64" ht="13.5" hidden="1" customHeight="1" x14ac:dyDescent="0.2">
      <c r="A26" s="90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"/>
      <c r="BC26" s="2"/>
      <c r="BD26" s="8"/>
      <c r="BE26" s="8"/>
      <c r="BF26" s="2"/>
      <c r="BG26" s="8"/>
      <c r="BH26" s="8"/>
      <c r="BI26" s="2"/>
      <c r="BJ26" s="8"/>
      <c r="BK26" s="8"/>
      <c r="BL26" s="2"/>
    </row>
    <row r="27" spans="1:64" ht="13.5" hidden="1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8"/>
      <c r="BC27" s="2"/>
      <c r="BD27" s="8"/>
      <c r="BE27" s="8"/>
      <c r="BF27" s="2"/>
      <c r="BG27" s="8"/>
      <c r="BH27" s="8"/>
      <c r="BI27" s="2"/>
      <c r="BJ27" s="8"/>
      <c r="BK27" s="8"/>
      <c r="BL27" s="2"/>
    </row>
    <row r="28" spans="1:64" ht="13.5" hidden="1" customHeight="1" x14ac:dyDescent="0.2">
      <c r="A28" s="90" t="s">
        <v>213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"/>
      <c r="BC28" s="2"/>
      <c r="BD28" s="8"/>
      <c r="BE28" s="8"/>
      <c r="BF28" s="2"/>
      <c r="BG28" s="8"/>
      <c r="BH28" s="8"/>
      <c r="BI28" s="2"/>
      <c r="BJ28" s="8"/>
      <c r="BK28" s="8"/>
      <c r="BL28" s="2"/>
    </row>
    <row r="29" spans="1:64" ht="13.5" hidden="1" customHeight="1" x14ac:dyDescent="0.2">
      <c r="A29" s="90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"/>
      <c r="BC29" s="2"/>
      <c r="BD29" s="8"/>
      <c r="BE29" s="8"/>
      <c r="BF29" s="2"/>
      <c r="BG29" s="8"/>
      <c r="BH29" s="8"/>
      <c r="BI29" s="2"/>
      <c r="BJ29" s="8"/>
      <c r="BK29" s="8"/>
      <c r="BL29" s="2"/>
    </row>
    <row r="30" spans="1:64" ht="13.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8"/>
      <c r="BC30" s="2"/>
      <c r="BD30" s="8"/>
      <c r="BE30" s="8"/>
      <c r="BF30" s="2"/>
      <c r="BG30" s="8"/>
      <c r="BH30" s="8"/>
      <c r="BI30" s="2"/>
      <c r="BJ30" s="8"/>
      <c r="BK30" s="8"/>
      <c r="BL30" s="2"/>
    </row>
    <row r="31" spans="1:64" ht="13.5" hidden="1" customHeight="1" x14ac:dyDescent="0.2">
      <c r="A31" s="90" t="s">
        <v>214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"/>
      <c r="BC31" s="2"/>
      <c r="BD31" s="8"/>
      <c r="BE31" s="8"/>
      <c r="BF31" s="2"/>
      <c r="BG31" s="8"/>
      <c r="BH31" s="8"/>
      <c r="BI31" s="2"/>
      <c r="BJ31" s="8"/>
      <c r="BK31" s="8"/>
      <c r="BL31" s="2"/>
    </row>
    <row r="32" spans="1:64" ht="13.5" hidden="1" customHeight="1" x14ac:dyDescent="0.2">
      <c r="A32" s="90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"/>
      <c r="BC32" s="2"/>
      <c r="BD32" s="8"/>
      <c r="BE32" s="8"/>
      <c r="BF32" s="2"/>
      <c r="BG32" s="8"/>
      <c r="BH32" s="8"/>
      <c r="BI32" s="2"/>
      <c r="BJ32" s="8"/>
      <c r="BK32" s="8"/>
      <c r="BL32" s="2"/>
    </row>
    <row r="33" spans="1:64" ht="13.5" hidden="1" customHeight="1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8"/>
      <c r="BC33" s="2"/>
      <c r="BD33" s="8"/>
      <c r="BE33" s="8"/>
      <c r="BF33" s="2"/>
      <c r="BG33" s="8"/>
      <c r="BH33" s="8"/>
      <c r="BI33" s="2"/>
      <c r="BJ33" s="8"/>
      <c r="BK33" s="8"/>
      <c r="BL33" s="2"/>
    </row>
    <row r="34" spans="1:64" ht="13.5" hidden="1" customHeight="1" x14ac:dyDescent="0.2">
      <c r="A34" s="90" t="s">
        <v>215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"/>
      <c r="BC34" s="2"/>
      <c r="BD34" s="8"/>
      <c r="BE34" s="8"/>
      <c r="BF34" s="2"/>
      <c r="BG34" s="8"/>
      <c r="BH34" s="8"/>
      <c r="BI34" s="2"/>
      <c r="BJ34" s="8"/>
      <c r="BK34" s="8"/>
      <c r="BL34" s="2"/>
    </row>
    <row r="35" spans="1:64" ht="13.5" hidden="1" customHeight="1" x14ac:dyDescent="0.2">
      <c r="A35" s="90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"/>
      <c r="BC35" s="2"/>
      <c r="BD35" s="8"/>
      <c r="BE35" s="8"/>
      <c r="BF35" s="2"/>
      <c r="BG35" s="8"/>
      <c r="BH35" s="8"/>
      <c r="BI35" s="2"/>
      <c r="BJ35" s="8"/>
      <c r="BK35" s="8"/>
      <c r="BL35" s="2"/>
    </row>
    <row r="36" spans="1:64" ht="13.5" hidden="1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8"/>
      <c r="BC36" s="2"/>
      <c r="BD36" s="8"/>
      <c r="BE36" s="8"/>
      <c r="BF36" s="2"/>
      <c r="BG36" s="8"/>
      <c r="BH36" s="8"/>
      <c r="BI36" s="2"/>
      <c r="BJ36" s="8"/>
      <c r="BK36" s="8"/>
      <c r="BL36" s="2"/>
    </row>
    <row r="37" spans="1:64" ht="13.5" hidden="1" customHeight="1" x14ac:dyDescent="0.2">
      <c r="A37" s="90" t="s">
        <v>216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"/>
      <c r="BC37" s="2"/>
      <c r="BD37" s="8"/>
      <c r="BE37" s="8"/>
      <c r="BF37" s="2"/>
      <c r="BG37" s="8"/>
      <c r="BH37" s="8"/>
      <c r="BI37" s="2"/>
      <c r="BJ37" s="8"/>
      <c r="BK37" s="8"/>
      <c r="BL37" s="2"/>
    </row>
    <row r="38" spans="1:64" ht="13.5" hidden="1" customHeight="1" x14ac:dyDescent="0.2">
      <c r="A38" s="90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"/>
      <c r="BC38" s="2"/>
      <c r="BD38" s="8"/>
      <c r="BE38" s="8"/>
      <c r="BF38" s="2"/>
      <c r="BG38" s="8"/>
      <c r="BH38" s="8"/>
      <c r="BI38" s="2"/>
      <c r="BJ38" s="8"/>
      <c r="BK38" s="8"/>
      <c r="BL38" s="2"/>
    </row>
    <row r="39" spans="1:64" ht="2.25" customHeight="1" x14ac:dyDescent="0.2">
      <c r="A39" s="1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"/>
      <c r="BC39" s="2"/>
      <c r="BD39" s="8"/>
      <c r="BE39" s="8"/>
      <c r="BF39" s="2"/>
      <c r="BG39" s="8"/>
      <c r="BH39" s="8"/>
      <c r="BI39" s="2"/>
      <c r="BJ39" s="8"/>
      <c r="BK39" s="8"/>
      <c r="BL39" s="2"/>
    </row>
    <row r="40" spans="1:64" ht="3" customHeight="1" x14ac:dyDescent="0.2">
      <c r="A40" s="90" t="s">
        <v>206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 t="s">
        <v>217</v>
      </c>
      <c r="T40" s="86" t="s">
        <v>217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 t="s">
        <v>218</v>
      </c>
      <c r="AS40" s="86" t="s">
        <v>217</v>
      </c>
      <c r="AT40" s="86" t="s">
        <v>217</v>
      </c>
      <c r="AU40" s="86" t="s">
        <v>217</v>
      </c>
      <c r="AV40" s="86" t="s">
        <v>217</v>
      </c>
      <c r="AW40" s="86" t="s">
        <v>217</v>
      </c>
      <c r="AX40" s="86" t="s">
        <v>217</v>
      </c>
      <c r="AY40" s="86" t="s">
        <v>217</v>
      </c>
      <c r="AZ40" s="86" t="s">
        <v>217</v>
      </c>
      <c r="BA40" s="86" t="s">
        <v>217</v>
      </c>
      <c r="BB40" s="8"/>
      <c r="BC40" s="2"/>
      <c r="BD40" s="8"/>
      <c r="BE40" s="8"/>
      <c r="BF40" s="2"/>
      <c r="BG40" s="8"/>
      <c r="BH40" s="8"/>
      <c r="BI40" s="2"/>
      <c r="BJ40" s="8"/>
      <c r="BK40" s="8"/>
      <c r="BL40" s="2"/>
    </row>
    <row r="41" spans="1:64" ht="3" customHeight="1" x14ac:dyDescent="0.2">
      <c r="A41" s="90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"/>
      <c r="BC41" s="2"/>
      <c r="BD41" s="8"/>
      <c r="BE41" s="8"/>
      <c r="BF41" s="2"/>
      <c r="BG41" s="8"/>
      <c r="BH41" s="8"/>
      <c r="BI41" s="2"/>
      <c r="BJ41" s="8"/>
      <c r="BK41" s="8"/>
      <c r="BL41" s="2"/>
    </row>
    <row r="42" spans="1:64" ht="3" customHeight="1" x14ac:dyDescent="0.2">
      <c r="A42" s="90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"/>
      <c r="BC42" s="2"/>
      <c r="BD42" s="8"/>
      <c r="BE42" s="8"/>
      <c r="BF42" s="2"/>
      <c r="BG42" s="8"/>
      <c r="BH42" s="8"/>
      <c r="BI42" s="2"/>
      <c r="BJ42" s="8"/>
      <c r="BK42" s="8"/>
      <c r="BL42" s="2"/>
    </row>
    <row r="43" spans="1:64" ht="3" customHeight="1" x14ac:dyDescent="0.2">
      <c r="A43" s="90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"/>
      <c r="BC43" s="2"/>
      <c r="BD43" s="8"/>
      <c r="BE43" s="8"/>
      <c r="BF43" s="2"/>
      <c r="BG43" s="8"/>
      <c r="BH43" s="8"/>
      <c r="BI43" s="2"/>
      <c r="BJ43" s="8"/>
      <c r="BK43" s="8"/>
      <c r="BL43" s="2"/>
    </row>
    <row r="44" spans="1:64" ht="3" customHeight="1" x14ac:dyDescent="0.2">
      <c r="A44" s="90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"/>
      <c r="BC44" s="2"/>
      <c r="BD44" s="8"/>
      <c r="BE44" s="8"/>
      <c r="BF44" s="2"/>
      <c r="BG44" s="8"/>
      <c r="BH44" s="8"/>
      <c r="BI44" s="2"/>
      <c r="BJ44" s="8"/>
      <c r="BK44" s="8"/>
      <c r="BL44" s="2"/>
    </row>
    <row r="45" spans="1:64" ht="3" customHeight="1" x14ac:dyDescent="0.2">
      <c r="A45" s="90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"/>
      <c r="BC45" s="2"/>
      <c r="BD45" s="8"/>
      <c r="BE45" s="8"/>
      <c r="BF45" s="2"/>
      <c r="BG45" s="8"/>
      <c r="BH45" s="8"/>
      <c r="BI45" s="2"/>
      <c r="BJ45" s="8"/>
      <c r="BK45" s="8"/>
      <c r="BL45" s="2"/>
    </row>
    <row r="46" spans="1:64" ht="2.25" customHeight="1" x14ac:dyDescent="0.2">
      <c r="A46" s="1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"/>
      <c r="BC46" s="2"/>
      <c r="BD46" s="8"/>
      <c r="BE46" s="8"/>
      <c r="BF46" s="2"/>
      <c r="BG46" s="8"/>
      <c r="BH46" s="8"/>
      <c r="BI46" s="2"/>
      <c r="BJ46" s="8"/>
      <c r="BK46" s="8"/>
      <c r="BL46" s="2"/>
    </row>
    <row r="47" spans="1:64" ht="11.25" customHeight="1" x14ac:dyDescent="0.2">
      <c r="A47" s="90" t="s">
        <v>207</v>
      </c>
      <c r="B47" s="86"/>
      <c r="C47" s="86"/>
      <c r="D47" s="86"/>
      <c r="E47" s="86"/>
      <c r="F47" s="1" t="s">
        <v>219</v>
      </c>
      <c r="G47" s="1" t="s">
        <v>219</v>
      </c>
      <c r="H47" s="1" t="s">
        <v>219</v>
      </c>
      <c r="I47" s="1" t="s">
        <v>219</v>
      </c>
      <c r="J47" s="1" t="s">
        <v>219</v>
      </c>
      <c r="K47" s="1" t="s">
        <v>219</v>
      </c>
      <c r="L47" s="1" t="s">
        <v>219</v>
      </c>
      <c r="M47" s="1" t="s">
        <v>219</v>
      </c>
      <c r="N47" s="1" t="s">
        <v>219</v>
      </c>
      <c r="O47" s="1" t="s">
        <v>219</v>
      </c>
      <c r="P47" s="1" t="s">
        <v>219</v>
      </c>
      <c r="Q47" s="1" t="s">
        <v>219</v>
      </c>
      <c r="R47" s="86" t="s">
        <v>218</v>
      </c>
      <c r="S47" s="86" t="s">
        <v>217</v>
      </c>
      <c r="T47" s="86" t="s">
        <v>217</v>
      </c>
      <c r="U47" s="86"/>
      <c r="V47" s="86"/>
      <c r="W47" s="86"/>
      <c r="X47" s="1" t="s">
        <v>219</v>
      </c>
      <c r="Y47" s="1" t="s">
        <v>219</v>
      </c>
      <c r="Z47" s="1" t="s">
        <v>219</v>
      </c>
      <c r="AA47" s="1" t="s">
        <v>219</v>
      </c>
      <c r="AB47" s="1" t="s">
        <v>219</v>
      </c>
      <c r="AC47" s="1" t="s">
        <v>219</v>
      </c>
      <c r="AD47" s="1" t="s">
        <v>219</v>
      </c>
      <c r="AE47" s="1" t="s">
        <v>219</v>
      </c>
      <c r="AF47" s="1" t="s">
        <v>219</v>
      </c>
      <c r="AG47" s="1" t="s">
        <v>219</v>
      </c>
      <c r="AH47" s="1" t="s">
        <v>219</v>
      </c>
      <c r="AI47" s="1" t="s">
        <v>219</v>
      </c>
      <c r="AJ47" s="1" t="s">
        <v>219</v>
      </c>
      <c r="AK47" s="1" t="s">
        <v>219</v>
      </c>
      <c r="AL47" s="1" t="s">
        <v>219</v>
      </c>
      <c r="AM47" s="86" t="s">
        <v>218</v>
      </c>
      <c r="AN47" s="86" t="s">
        <v>159</v>
      </c>
      <c r="AO47" s="86" t="s">
        <v>159</v>
      </c>
      <c r="AP47" s="86" t="s">
        <v>159</v>
      </c>
      <c r="AQ47" s="86" t="s">
        <v>159</v>
      </c>
      <c r="AR47" s="86" t="s">
        <v>159</v>
      </c>
      <c r="AS47" s="86" t="s">
        <v>217</v>
      </c>
      <c r="AT47" s="86" t="s">
        <v>217</v>
      </c>
      <c r="AU47" s="86" t="s">
        <v>217</v>
      </c>
      <c r="AV47" s="86" t="s">
        <v>217</v>
      </c>
      <c r="AW47" s="86" t="s">
        <v>217</v>
      </c>
      <c r="AX47" s="86" t="s">
        <v>217</v>
      </c>
      <c r="AY47" s="86" t="s">
        <v>217</v>
      </c>
      <c r="AZ47" s="86" t="s">
        <v>217</v>
      </c>
      <c r="BA47" s="86" t="s">
        <v>217</v>
      </c>
      <c r="BB47" s="8"/>
      <c r="BC47" s="2"/>
      <c r="BD47" s="8"/>
      <c r="BE47" s="8"/>
      <c r="BF47" s="2"/>
      <c r="BG47" s="8"/>
      <c r="BH47" s="8"/>
      <c r="BI47" s="2"/>
      <c r="BJ47" s="8"/>
      <c r="BK47" s="8"/>
      <c r="BL47" s="2"/>
    </row>
    <row r="48" spans="1:64" ht="11.25" customHeight="1" x14ac:dyDescent="0.2">
      <c r="A48" s="90"/>
      <c r="B48" s="86"/>
      <c r="C48" s="86"/>
      <c r="D48" s="86"/>
      <c r="E48" s="8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86"/>
      <c r="S48" s="86"/>
      <c r="T48" s="86"/>
      <c r="U48" s="86"/>
      <c r="V48" s="86"/>
      <c r="W48" s="86"/>
      <c r="X48" s="1" t="s">
        <v>219</v>
      </c>
      <c r="Y48" s="1" t="s">
        <v>219</v>
      </c>
      <c r="Z48" s="1" t="s">
        <v>219</v>
      </c>
      <c r="AA48" s="1" t="s">
        <v>219</v>
      </c>
      <c r="AB48" s="1" t="s">
        <v>219</v>
      </c>
      <c r="AC48" s="1" t="s">
        <v>219</v>
      </c>
      <c r="AD48" s="1" t="s">
        <v>219</v>
      </c>
      <c r="AE48" s="1" t="s">
        <v>219</v>
      </c>
      <c r="AF48" s="1" t="s">
        <v>219</v>
      </c>
      <c r="AG48" s="1" t="s">
        <v>219</v>
      </c>
      <c r="AH48" s="1" t="s">
        <v>219</v>
      </c>
      <c r="AI48" s="1" t="s">
        <v>219</v>
      </c>
      <c r="AJ48" s="1" t="s">
        <v>219</v>
      </c>
      <c r="AK48" s="1" t="s">
        <v>219</v>
      </c>
      <c r="AL48" s="1" t="s">
        <v>219</v>
      </c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"/>
      <c r="BC48" s="2"/>
      <c r="BD48" s="8"/>
      <c r="BE48" s="8"/>
      <c r="BF48" s="2"/>
      <c r="BG48" s="8"/>
      <c r="BH48" s="8"/>
      <c r="BI48" s="2"/>
      <c r="BJ48" s="8"/>
      <c r="BK48" s="8"/>
      <c r="BL48" s="2"/>
    </row>
    <row r="49" spans="1:64" ht="11.25" customHeight="1" x14ac:dyDescent="0.2">
      <c r="A49" s="90"/>
      <c r="B49" s="86"/>
      <c r="C49" s="86"/>
      <c r="D49" s="86"/>
      <c r="E49" s="8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86"/>
      <c r="S49" s="86"/>
      <c r="T49" s="86"/>
      <c r="U49" s="86"/>
      <c r="V49" s="86"/>
      <c r="W49" s="8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"/>
      <c r="BC49" s="2"/>
      <c r="BD49" s="8"/>
      <c r="BE49" s="8"/>
      <c r="BF49" s="2"/>
      <c r="BG49" s="8"/>
      <c r="BH49" s="8"/>
      <c r="BI49" s="2"/>
      <c r="BJ49" s="8"/>
      <c r="BK49" s="8"/>
      <c r="BL49" s="2"/>
    </row>
    <row r="50" spans="1:64" ht="11.25" customHeight="1" x14ac:dyDescent="0.2">
      <c r="A50" s="90"/>
      <c r="B50" s="86"/>
      <c r="C50" s="86"/>
      <c r="D50" s="86"/>
      <c r="E50" s="8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86"/>
      <c r="S50" s="86"/>
      <c r="T50" s="86"/>
      <c r="U50" s="86"/>
      <c r="V50" s="86"/>
      <c r="W50" s="8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"/>
      <c r="BC50" s="2"/>
      <c r="BD50" s="8"/>
      <c r="BE50" s="8"/>
      <c r="BF50" s="2"/>
      <c r="BG50" s="8"/>
      <c r="BH50" s="8"/>
      <c r="BI50" s="2"/>
      <c r="BJ50" s="8"/>
      <c r="BK50" s="8"/>
      <c r="BL50" s="2"/>
    </row>
    <row r="51" spans="1:64" ht="11.25" customHeight="1" x14ac:dyDescent="0.2">
      <c r="A51" s="90"/>
      <c r="B51" s="86"/>
      <c r="C51" s="86"/>
      <c r="D51" s="86"/>
      <c r="E51" s="8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86"/>
      <c r="S51" s="86"/>
      <c r="T51" s="86"/>
      <c r="U51" s="86"/>
      <c r="V51" s="86"/>
      <c r="W51" s="8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"/>
      <c r="BC51" s="2"/>
      <c r="BD51" s="8"/>
      <c r="BE51" s="8"/>
      <c r="BF51" s="2"/>
      <c r="BG51" s="8"/>
      <c r="BH51" s="8"/>
      <c r="BI51" s="2"/>
      <c r="BJ51" s="8"/>
      <c r="BK51" s="8"/>
      <c r="BL51" s="2"/>
    </row>
    <row r="52" spans="1:64" ht="11.25" customHeight="1" x14ac:dyDescent="0.2">
      <c r="A52" s="90"/>
      <c r="B52" s="86"/>
      <c r="C52" s="86"/>
      <c r="D52" s="86"/>
      <c r="E52" s="8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86"/>
      <c r="S52" s="86"/>
      <c r="T52" s="86"/>
      <c r="U52" s="86"/>
      <c r="V52" s="86"/>
      <c r="W52" s="8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"/>
      <c r="BC52" s="2"/>
      <c r="BD52" s="8"/>
      <c r="BE52" s="8"/>
      <c r="BF52" s="2"/>
      <c r="BG52" s="8"/>
      <c r="BH52" s="8"/>
      <c r="BI52" s="2"/>
      <c r="BJ52" s="8"/>
      <c r="BK52" s="8"/>
      <c r="BL52" s="2"/>
    </row>
    <row r="53" spans="1:64" ht="2.25" customHeight="1" x14ac:dyDescent="0.2">
      <c r="A53" s="1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"/>
      <c r="BC53" s="2"/>
      <c r="BD53" s="8"/>
      <c r="BE53" s="8"/>
      <c r="BF53" s="2"/>
      <c r="BG53" s="8"/>
      <c r="BH53" s="8"/>
      <c r="BI53" s="2"/>
      <c r="BJ53" s="8"/>
      <c r="BK53" s="8"/>
      <c r="BL53" s="2"/>
    </row>
    <row r="54" spans="1:64" ht="11.25" customHeight="1" x14ac:dyDescent="0.2">
      <c r="A54" s="90" t="s">
        <v>208</v>
      </c>
      <c r="B54" s="86"/>
      <c r="C54" s="86"/>
      <c r="D54" s="1" t="s">
        <v>219</v>
      </c>
      <c r="E54" s="1" t="s">
        <v>219</v>
      </c>
      <c r="F54" s="1" t="s">
        <v>219</v>
      </c>
      <c r="G54" s="1" t="s">
        <v>219</v>
      </c>
      <c r="H54" s="1" t="s">
        <v>219</v>
      </c>
      <c r="I54" s="1" t="s">
        <v>219</v>
      </c>
      <c r="J54" s="1" t="s">
        <v>219</v>
      </c>
      <c r="K54" s="1" t="s">
        <v>219</v>
      </c>
      <c r="L54" s="1" t="s">
        <v>219</v>
      </c>
      <c r="M54" s="1" t="s">
        <v>219</v>
      </c>
      <c r="N54" s="1" t="s">
        <v>219</v>
      </c>
      <c r="O54" s="1" t="s">
        <v>219</v>
      </c>
      <c r="P54" s="86"/>
      <c r="Q54" s="86"/>
      <c r="R54" s="86" t="s">
        <v>218</v>
      </c>
      <c r="S54" s="86" t="s">
        <v>217</v>
      </c>
      <c r="T54" s="86" t="s">
        <v>217</v>
      </c>
      <c r="U54" s="86"/>
      <c r="V54" s="86"/>
      <c r="W54" s="86"/>
      <c r="X54" s="86"/>
      <c r="Y54" s="86"/>
      <c r="Z54" s="86"/>
      <c r="AA54" s="1" t="s">
        <v>219</v>
      </c>
      <c r="AB54" s="1" t="s">
        <v>219</v>
      </c>
      <c r="AC54" s="1" t="s">
        <v>219</v>
      </c>
      <c r="AD54" s="1" t="s">
        <v>219</v>
      </c>
      <c r="AE54" s="1" t="s">
        <v>219</v>
      </c>
      <c r="AF54" s="1" t="s">
        <v>219</v>
      </c>
      <c r="AG54" s="1" t="s">
        <v>219</v>
      </c>
      <c r="AH54" s="1" t="s">
        <v>219</v>
      </c>
      <c r="AI54" s="1" t="s">
        <v>219</v>
      </c>
      <c r="AJ54" s="1" t="s">
        <v>219</v>
      </c>
      <c r="AK54" s="1" t="s">
        <v>219</v>
      </c>
      <c r="AL54" s="1" t="s">
        <v>219</v>
      </c>
      <c r="AM54" s="1" t="s">
        <v>219</v>
      </c>
      <c r="AN54" s="1" t="s">
        <v>219</v>
      </c>
      <c r="AO54" s="1" t="s">
        <v>219</v>
      </c>
      <c r="AP54" s="86" t="s">
        <v>218</v>
      </c>
      <c r="AQ54" s="86" t="s">
        <v>159</v>
      </c>
      <c r="AR54" s="86" t="s">
        <v>159</v>
      </c>
      <c r="AS54" s="86" t="s">
        <v>217</v>
      </c>
      <c r="AT54" s="86" t="s">
        <v>217</v>
      </c>
      <c r="AU54" s="86" t="s">
        <v>217</v>
      </c>
      <c r="AV54" s="86" t="s">
        <v>217</v>
      </c>
      <c r="AW54" s="86" t="s">
        <v>217</v>
      </c>
      <c r="AX54" s="86" t="s">
        <v>217</v>
      </c>
      <c r="AY54" s="86" t="s">
        <v>217</v>
      </c>
      <c r="AZ54" s="86" t="s">
        <v>217</v>
      </c>
      <c r="BA54" s="86" t="s">
        <v>217</v>
      </c>
      <c r="BB54" s="8"/>
      <c r="BC54" s="2"/>
      <c r="BD54" s="8"/>
      <c r="BE54" s="8"/>
      <c r="BF54" s="2"/>
      <c r="BG54" s="8"/>
      <c r="BH54" s="8"/>
      <c r="BI54" s="2"/>
      <c r="BJ54" s="8"/>
      <c r="BK54" s="8"/>
      <c r="BL54" s="2"/>
    </row>
    <row r="55" spans="1:64" ht="11.25" customHeight="1" x14ac:dyDescent="0.2">
      <c r="A55" s="90"/>
      <c r="B55" s="86"/>
      <c r="C55" s="86"/>
      <c r="D55" s="1" t="s">
        <v>219</v>
      </c>
      <c r="E55" s="1" t="s">
        <v>219</v>
      </c>
      <c r="F55" s="1" t="s">
        <v>219</v>
      </c>
      <c r="G55" s="1" t="s">
        <v>219</v>
      </c>
      <c r="H55" s="1" t="s">
        <v>219</v>
      </c>
      <c r="I55" s="1" t="s">
        <v>219</v>
      </c>
      <c r="J55" s="1" t="s">
        <v>219</v>
      </c>
      <c r="K55" s="1" t="s">
        <v>219</v>
      </c>
      <c r="L55" s="1" t="s">
        <v>219</v>
      </c>
      <c r="M55" s="1" t="s">
        <v>219</v>
      </c>
      <c r="N55" s="1" t="s">
        <v>219</v>
      </c>
      <c r="O55" s="1" t="s">
        <v>219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1" t="s">
        <v>219</v>
      </c>
      <c r="AB55" s="1" t="s">
        <v>219</v>
      </c>
      <c r="AC55" s="1" t="s">
        <v>219</v>
      </c>
      <c r="AD55" s="1" t="s">
        <v>219</v>
      </c>
      <c r="AE55" s="1" t="s">
        <v>219</v>
      </c>
      <c r="AF55" s="1" t="s">
        <v>219</v>
      </c>
      <c r="AG55" s="1" t="s">
        <v>219</v>
      </c>
      <c r="AH55" s="1" t="s">
        <v>219</v>
      </c>
      <c r="AI55" s="1" t="s">
        <v>219</v>
      </c>
      <c r="AJ55" s="1" t="s">
        <v>219</v>
      </c>
      <c r="AK55" s="1" t="s">
        <v>219</v>
      </c>
      <c r="AL55" s="1" t="s">
        <v>219</v>
      </c>
      <c r="AM55" s="1" t="s">
        <v>219</v>
      </c>
      <c r="AN55" s="1" t="s">
        <v>219</v>
      </c>
      <c r="AO55" s="1" t="s">
        <v>219</v>
      </c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"/>
      <c r="BC55" s="2"/>
      <c r="BD55" s="8"/>
      <c r="BE55" s="8"/>
      <c r="BF55" s="2"/>
      <c r="BG55" s="8"/>
      <c r="BH55" s="8"/>
      <c r="BI55" s="2"/>
      <c r="BJ55" s="8"/>
      <c r="BK55" s="8"/>
      <c r="BL55" s="2"/>
    </row>
    <row r="56" spans="1:64" ht="11.25" customHeight="1" x14ac:dyDescent="0.2">
      <c r="A56" s="90"/>
      <c r="B56" s="86"/>
      <c r="C56" s="8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"/>
      <c r="BC56" s="2"/>
      <c r="BD56" s="8"/>
      <c r="BE56" s="8"/>
      <c r="BF56" s="2"/>
      <c r="BG56" s="8"/>
      <c r="BH56" s="8"/>
      <c r="BI56" s="2"/>
      <c r="BJ56" s="8"/>
      <c r="BK56" s="8"/>
      <c r="BL56" s="2"/>
    </row>
    <row r="57" spans="1:64" ht="11.25" customHeight="1" x14ac:dyDescent="0.2">
      <c r="A57" s="90"/>
      <c r="B57" s="86"/>
      <c r="C57" s="8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"/>
      <c r="BC57" s="2"/>
      <c r="BD57" s="8"/>
      <c r="BE57" s="8"/>
      <c r="BF57" s="2"/>
      <c r="BG57" s="8"/>
      <c r="BH57" s="8"/>
      <c r="BI57" s="2"/>
      <c r="BJ57" s="8"/>
      <c r="BK57" s="8"/>
      <c r="BL57" s="2"/>
    </row>
    <row r="58" spans="1:64" ht="11.25" customHeight="1" x14ac:dyDescent="0.2">
      <c r="A58" s="90"/>
      <c r="B58" s="86"/>
      <c r="C58" s="8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"/>
      <c r="BC58" s="2"/>
      <c r="BD58" s="8"/>
      <c r="BE58" s="8"/>
      <c r="BF58" s="2"/>
      <c r="BG58" s="8"/>
      <c r="BH58" s="8"/>
      <c r="BI58" s="2"/>
      <c r="BJ58" s="8"/>
      <c r="BK58" s="8"/>
      <c r="BL58" s="2"/>
    </row>
    <row r="59" spans="1:64" ht="11.25" customHeight="1" x14ac:dyDescent="0.2">
      <c r="A59" s="90"/>
      <c r="B59" s="86"/>
      <c r="C59" s="8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"/>
      <c r="BC59" s="2"/>
      <c r="BD59" s="8"/>
      <c r="BE59" s="8"/>
      <c r="BF59" s="2"/>
      <c r="BG59" s="8"/>
      <c r="BH59" s="8"/>
      <c r="BI59" s="2"/>
      <c r="BJ59" s="8"/>
      <c r="BK59" s="8"/>
      <c r="BL59" s="2"/>
    </row>
    <row r="60" spans="1:64" ht="2.25" customHeight="1" x14ac:dyDescent="0.2">
      <c r="A60" s="1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"/>
      <c r="BC60" s="2"/>
      <c r="BD60" s="8"/>
      <c r="BE60" s="8"/>
      <c r="BF60" s="2"/>
      <c r="BG60" s="8"/>
      <c r="BH60" s="8"/>
      <c r="BI60" s="2"/>
      <c r="BJ60" s="8"/>
      <c r="BK60" s="8"/>
      <c r="BL60" s="2"/>
    </row>
    <row r="61" spans="1:64" ht="3" customHeight="1" x14ac:dyDescent="0.2">
      <c r="A61" s="90" t="s">
        <v>209</v>
      </c>
      <c r="B61" s="86"/>
      <c r="C61" s="86"/>
      <c r="D61" s="86" t="s">
        <v>159</v>
      </c>
      <c r="E61" s="86" t="s">
        <v>159</v>
      </c>
      <c r="F61" s="86" t="s">
        <v>159</v>
      </c>
      <c r="G61" s="86" t="s">
        <v>159</v>
      </c>
      <c r="H61" s="86" t="s">
        <v>159</v>
      </c>
      <c r="I61" s="86" t="s">
        <v>159</v>
      </c>
      <c r="J61" s="86" t="s">
        <v>159</v>
      </c>
      <c r="K61" s="86" t="s">
        <v>159</v>
      </c>
      <c r="L61" s="86" t="s">
        <v>159</v>
      </c>
      <c r="M61" s="86" t="s">
        <v>159</v>
      </c>
      <c r="N61" s="86" t="s">
        <v>159</v>
      </c>
      <c r="O61" s="86" t="s">
        <v>159</v>
      </c>
      <c r="P61" s="86" t="s">
        <v>159</v>
      </c>
      <c r="Q61" s="86" t="s">
        <v>159</v>
      </c>
      <c r="R61" s="86" t="s">
        <v>159</v>
      </c>
      <c r="S61" s="86" t="s">
        <v>217</v>
      </c>
      <c r="T61" s="86" t="s">
        <v>217</v>
      </c>
      <c r="U61" s="86" t="s">
        <v>218</v>
      </c>
      <c r="V61" s="86" t="s">
        <v>220</v>
      </c>
      <c r="W61" s="86" t="s">
        <v>114</v>
      </c>
      <c r="X61" s="86" t="s">
        <v>114</v>
      </c>
      <c r="Y61" s="86" t="s">
        <v>114</v>
      </c>
      <c r="Z61" s="86" t="s">
        <v>114</v>
      </c>
      <c r="AA61" s="86" t="s">
        <v>114</v>
      </c>
      <c r="AB61" s="86" t="s">
        <v>114</v>
      </c>
      <c r="AC61" s="86" t="s">
        <v>114</v>
      </c>
      <c r="AD61" s="86" t="s">
        <v>114</v>
      </c>
      <c r="AE61" s="86" t="s">
        <v>114</v>
      </c>
      <c r="AF61" s="86" t="s">
        <v>114</v>
      </c>
      <c r="AG61" s="86" t="s">
        <v>114</v>
      </c>
      <c r="AH61" s="86" t="s">
        <v>114</v>
      </c>
      <c r="AI61" s="86" t="s">
        <v>114</v>
      </c>
      <c r="AJ61" s="86" t="s">
        <v>114</v>
      </c>
      <c r="AK61" s="86" t="s">
        <v>114</v>
      </c>
      <c r="AL61" s="86" t="s">
        <v>114</v>
      </c>
      <c r="AM61" s="86" t="s">
        <v>114</v>
      </c>
      <c r="AN61" s="86" t="s">
        <v>114</v>
      </c>
      <c r="AO61" s="86" t="s">
        <v>114</v>
      </c>
      <c r="AP61" s="86" t="s">
        <v>114</v>
      </c>
      <c r="AQ61" s="86" t="s">
        <v>114</v>
      </c>
      <c r="AR61" s="86" t="s">
        <v>114</v>
      </c>
      <c r="AS61" s="86" t="s">
        <v>114</v>
      </c>
      <c r="AT61" s="86" t="s">
        <v>114</v>
      </c>
      <c r="AU61" s="86" t="s">
        <v>114</v>
      </c>
      <c r="AV61" s="86" t="s">
        <v>114</v>
      </c>
      <c r="AW61" s="86" t="s">
        <v>114</v>
      </c>
      <c r="AX61" s="86" t="s">
        <v>114</v>
      </c>
      <c r="AY61" s="86" t="s">
        <v>114</v>
      </c>
      <c r="AZ61" s="86" t="s">
        <v>114</v>
      </c>
      <c r="BA61" s="86" t="s">
        <v>114</v>
      </c>
      <c r="BB61" s="8"/>
      <c r="BC61" s="2"/>
      <c r="BD61" s="8"/>
      <c r="BE61" s="8"/>
      <c r="BF61" s="2"/>
      <c r="BG61" s="8"/>
      <c r="BH61" s="8"/>
      <c r="BI61" s="2"/>
      <c r="BJ61" s="8"/>
      <c r="BK61" s="8"/>
      <c r="BL61" s="2"/>
    </row>
    <row r="62" spans="1:64" ht="3" customHeight="1" x14ac:dyDescent="0.2">
      <c r="A62" s="90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"/>
      <c r="BC62" s="2"/>
      <c r="BD62" s="8"/>
      <c r="BE62" s="8"/>
      <c r="BF62" s="2"/>
      <c r="BG62" s="8"/>
      <c r="BH62" s="8"/>
      <c r="BI62" s="2"/>
      <c r="BJ62" s="8"/>
      <c r="BK62" s="8"/>
      <c r="BL62" s="2"/>
    </row>
    <row r="63" spans="1:64" ht="3" customHeight="1" x14ac:dyDescent="0.2">
      <c r="A63" s="90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"/>
      <c r="BC63" s="2"/>
      <c r="BD63" s="8"/>
      <c r="BE63" s="8"/>
      <c r="BF63" s="2"/>
      <c r="BG63" s="8"/>
      <c r="BH63" s="8"/>
      <c r="BI63" s="2"/>
      <c r="BJ63" s="8"/>
      <c r="BK63" s="8"/>
      <c r="BL63" s="2"/>
    </row>
    <row r="64" spans="1:64" ht="3" customHeight="1" x14ac:dyDescent="0.2">
      <c r="A64" s="90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"/>
      <c r="BC64" s="2"/>
      <c r="BD64" s="8"/>
      <c r="BE64" s="8"/>
      <c r="BF64" s="2"/>
      <c r="BG64" s="8"/>
      <c r="BH64" s="8"/>
      <c r="BI64" s="2"/>
      <c r="BJ64" s="8"/>
      <c r="BK64" s="8"/>
      <c r="BL64" s="2"/>
    </row>
    <row r="65" spans="1:64" ht="3" customHeight="1" x14ac:dyDescent="0.2">
      <c r="A65" s="90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"/>
      <c r="BC65" s="2"/>
      <c r="BD65" s="8"/>
      <c r="BE65" s="8"/>
      <c r="BF65" s="2"/>
      <c r="BG65" s="8"/>
      <c r="BH65" s="8"/>
      <c r="BI65" s="2"/>
      <c r="BJ65" s="8"/>
      <c r="BK65" s="8"/>
      <c r="BL65" s="2"/>
    </row>
    <row r="66" spans="1:64" ht="3" customHeight="1" x14ac:dyDescent="0.2">
      <c r="A66" s="90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"/>
      <c r="BC66" s="2"/>
      <c r="BD66" s="8"/>
      <c r="BE66" s="8"/>
      <c r="BF66" s="2"/>
      <c r="BG66" s="8"/>
      <c r="BH66" s="8"/>
      <c r="BI66" s="2"/>
      <c r="BJ66" s="8"/>
      <c r="BK66" s="8"/>
      <c r="BL66" s="2"/>
    </row>
    <row r="67" spans="1:64" ht="13.5" hidden="1" customHeight="1" x14ac:dyDescent="0.2">
      <c r="A67" s="1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"/>
      <c r="BC67" s="2"/>
      <c r="BD67" s="8"/>
      <c r="BE67" s="8"/>
      <c r="BF67" s="2"/>
      <c r="BG67" s="8"/>
      <c r="BH67" s="8"/>
      <c r="BI67" s="2"/>
      <c r="BJ67" s="8"/>
      <c r="BK67" s="8"/>
      <c r="BL67" s="2"/>
    </row>
    <row r="68" spans="1:64" ht="13.5" hidden="1" customHeight="1" x14ac:dyDescent="0.2">
      <c r="A68" s="90" t="s">
        <v>210</v>
      </c>
      <c r="B68" s="86" t="s">
        <v>114</v>
      </c>
      <c r="C68" s="86" t="s">
        <v>114</v>
      </c>
      <c r="D68" s="86" t="s">
        <v>114</v>
      </c>
      <c r="E68" s="86" t="s">
        <v>114</v>
      </c>
      <c r="F68" s="86" t="s">
        <v>114</v>
      </c>
      <c r="G68" s="86" t="s">
        <v>114</v>
      </c>
      <c r="H68" s="86" t="s">
        <v>114</v>
      </c>
      <c r="I68" s="86" t="s">
        <v>114</v>
      </c>
      <c r="J68" s="86" t="s">
        <v>114</v>
      </c>
      <c r="K68" s="86" t="s">
        <v>114</v>
      </c>
      <c r="L68" s="86" t="s">
        <v>114</v>
      </c>
      <c r="M68" s="86" t="s">
        <v>114</v>
      </c>
      <c r="N68" s="86" t="s">
        <v>114</v>
      </c>
      <c r="O68" s="86" t="s">
        <v>114</v>
      </c>
      <c r="P68" s="86" t="s">
        <v>114</v>
      </c>
      <c r="Q68" s="86" t="s">
        <v>114</v>
      </c>
      <c r="R68" s="86" t="s">
        <v>114</v>
      </c>
      <c r="S68" s="86" t="s">
        <v>114</v>
      </c>
      <c r="T68" s="86" t="s">
        <v>114</v>
      </c>
      <c r="U68" s="86" t="s">
        <v>114</v>
      </c>
      <c r="V68" s="86" t="s">
        <v>114</v>
      </c>
      <c r="W68" s="86" t="s">
        <v>114</v>
      </c>
      <c r="X68" s="86" t="s">
        <v>114</v>
      </c>
      <c r="Y68" s="86" t="s">
        <v>114</v>
      </c>
      <c r="Z68" s="86" t="s">
        <v>114</v>
      </c>
      <c r="AA68" s="86" t="s">
        <v>114</v>
      </c>
      <c r="AB68" s="86" t="s">
        <v>114</v>
      </c>
      <c r="AC68" s="86" t="s">
        <v>114</v>
      </c>
      <c r="AD68" s="86" t="s">
        <v>114</v>
      </c>
      <c r="AE68" s="86" t="s">
        <v>114</v>
      </c>
      <c r="AF68" s="86" t="s">
        <v>114</v>
      </c>
      <c r="AG68" s="86" t="s">
        <v>114</v>
      </c>
      <c r="AH68" s="86" t="s">
        <v>114</v>
      </c>
      <c r="AI68" s="86" t="s">
        <v>114</v>
      </c>
      <c r="AJ68" s="86" t="s">
        <v>114</v>
      </c>
      <c r="AK68" s="86" t="s">
        <v>114</v>
      </c>
      <c r="AL68" s="86" t="s">
        <v>114</v>
      </c>
      <c r="AM68" s="86" t="s">
        <v>114</v>
      </c>
      <c r="AN68" s="86" t="s">
        <v>114</v>
      </c>
      <c r="AO68" s="86" t="s">
        <v>114</v>
      </c>
      <c r="AP68" s="86" t="s">
        <v>114</v>
      </c>
      <c r="AQ68" s="86" t="s">
        <v>114</v>
      </c>
      <c r="AR68" s="86" t="s">
        <v>114</v>
      </c>
      <c r="AS68" s="86" t="s">
        <v>114</v>
      </c>
      <c r="AT68" s="86" t="s">
        <v>114</v>
      </c>
      <c r="AU68" s="86" t="s">
        <v>114</v>
      </c>
      <c r="AV68" s="86" t="s">
        <v>114</v>
      </c>
      <c r="AW68" s="86" t="s">
        <v>114</v>
      </c>
      <c r="AX68" s="86" t="s">
        <v>114</v>
      </c>
      <c r="AY68" s="86" t="s">
        <v>114</v>
      </c>
      <c r="AZ68" s="86" t="s">
        <v>114</v>
      </c>
      <c r="BA68" s="86" t="s">
        <v>114</v>
      </c>
      <c r="BB68" s="8"/>
      <c r="BC68" s="2"/>
      <c r="BD68" s="8"/>
      <c r="BE68" s="8"/>
      <c r="BF68" s="2"/>
      <c r="BG68" s="8"/>
      <c r="BH68" s="8"/>
      <c r="BI68" s="2"/>
      <c r="BJ68" s="8"/>
      <c r="BK68" s="8"/>
      <c r="BL68" s="2"/>
    </row>
    <row r="69" spans="1:64" ht="13.5" hidden="1" customHeight="1" x14ac:dyDescent="0.2">
      <c r="A69" s="90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"/>
      <c r="BC69" s="2"/>
      <c r="BD69" s="8"/>
      <c r="BE69" s="8"/>
      <c r="BF69" s="2"/>
      <c r="BG69" s="8"/>
      <c r="BH69" s="8"/>
      <c r="BI69" s="2"/>
      <c r="BJ69" s="8"/>
      <c r="BK69" s="8"/>
      <c r="BL69" s="2"/>
    </row>
    <row r="70" spans="1:64" ht="13.5" hidden="1" customHeight="1" x14ac:dyDescent="0.2">
      <c r="A70" s="90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"/>
      <c r="BC70" s="2"/>
      <c r="BD70" s="8"/>
      <c r="BE70" s="8"/>
      <c r="BF70" s="2"/>
      <c r="BG70" s="8"/>
      <c r="BH70" s="8"/>
      <c r="BI70" s="2"/>
      <c r="BJ70" s="8"/>
      <c r="BK70" s="8"/>
      <c r="BL70" s="2"/>
    </row>
    <row r="71" spans="1:64" ht="13.5" hidden="1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"/>
      <c r="BC71" s="2"/>
      <c r="BD71" s="8"/>
      <c r="BE71" s="8"/>
      <c r="BF71" s="2"/>
      <c r="BG71" s="8"/>
      <c r="BH71" s="8"/>
      <c r="BI71" s="2"/>
      <c r="BJ71" s="8"/>
      <c r="BK71" s="8"/>
      <c r="BL71" s="2"/>
    </row>
    <row r="72" spans="1:64" ht="13.5" hidden="1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"/>
      <c r="BC72" s="2"/>
      <c r="BD72" s="8"/>
      <c r="BE72" s="8"/>
      <c r="BF72" s="2"/>
      <c r="BG72" s="8"/>
      <c r="BH72" s="8"/>
      <c r="BI72" s="2"/>
      <c r="BJ72" s="8"/>
      <c r="BK72" s="8"/>
      <c r="BL72" s="2"/>
    </row>
    <row r="73" spans="1:64" ht="13.5" hidden="1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"/>
      <c r="BC73" s="2"/>
      <c r="BD73" s="8"/>
      <c r="BE73" s="8"/>
      <c r="BF73" s="2"/>
      <c r="BG73" s="8"/>
      <c r="BH73" s="8"/>
      <c r="BI73" s="2"/>
      <c r="BJ73" s="8"/>
      <c r="BK73" s="8"/>
      <c r="BL73" s="2"/>
    </row>
    <row r="74" spans="1:64" ht="13.5" hidden="1" customHeight="1" x14ac:dyDescent="0.2">
      <c r="A74" s="1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"/>
      <c r="BC74" s="2"/>
      <c r="BD74" s="8"/>
      <c r="BE74" s="8"/>
      <c r="BF74" s="2"/>
      <c r="BG74" s="8"/>
      <c r="BH74" s="8"/>
      <c r="BI74" s="2"/>
      <c r="BJ74" s="8"/>
      <c r="BK74" s="8"/>
      <c r="BL74" s="2"/>
    </row>
    <row r="75" spans="1:64" ht="13.5" hidden="1" customHeight="1" x14ac:dyDescent="0.2">
      <c r="A75" s="90" t="s">
        <v>211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"/>
      <c r="BC75" s="2"/>
      <c r="BD75" s="8"/>
      <c r="BE75" s="8"/>
      <c r="BF75" s="2"/>
      <c r="BG75" s="8"/>
      <c r="BH75" s="8"/>
      <c r="BI75" s="2"/>
      <c r="BJ75" s="8"/>
      <c r="BK75" s="8"/>
      <c r="BL75" s="2"/>
    </row>
    <row r="76" spans="1:64" ht="13.5" hidden="1" customHeight="1" x14ac:dyDescent="0.2">
      <c r="A76" s="90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"/>
      <c r="BC76" s="2"/>
      <c r="BD76" s="8"/>
      <c r="BE76" s="8"/>
      <c r="BF76" s="2"/>
      <c r="BG76" s="8"/>
      <c r="BH76" s="8"/>
      <c r="BI76" s="2"/>
      <c r="BJ76" s="8"/>
      <c r="BK76" s="8"/>
      <c r="BL76" s="2"/>
    </row>
    <row r="77" spans="1:64" ht="13.5" hidden="1" customHeight="1" x14ac:dyDescent="0.2">
      <c r="A77" s="90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"/>
      <c r="BC77" s="2"/>
      <c r="BD77" s="8"/>
      <c r="BE77" s="8"/>
      <c r="BF77" s="2"/>
      <c r="BG77" s="8"/>
      <c r="BH77" s="8"/>
      <c r="BI77" s="2"/>
      <c r="BJ77" s="8"/>
      <c r="BK77" s="8"/>
      <c r="BL77" s="2"/>
    </row>
    <row r="78" spans="1:64" ht="13.5" hidden="1" customHeight="1" x14ac:dyDescent="0.2">
      <c r="A78" s="90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"/>
      <c r="BC78" s="2"/>
      <c r="BD78" s="8"/>
      <c r="BE78" s="8"/>
      <c r="BF78" s="2"/>
      <c r="BG78" s="8"/>
      <c r="BH78" s="8"/>
      <c r="BI78" s="2"/>
      <c r="BJ78" s="8"/>
      <c r="BK78" s="8"/>
      <c r="BL78" s="2"/>
    </row>
    <row r="79" spans="1:64" ht="13.5" hidden="1" customHeight="1" x14ac:dyDescent="0.2">
      <c r="A79" s="90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"/>
      <c r="BC79" s="2"/>
      <c r="BD79" s="8"/>
      <c r="BE79" s="8"/>
      <c r="BF79" s="2"/>
      <c r="BG79" s="8"/>
      <c r="BH79" s="8"/>
      <c r="BI79" s="2"/>
      <c r="BJ79" s="8"/>
      <c r="BK79" s="8"/>
      <c r="BL79" s="2"/>
    </row>
    <row r="80" spans="1:64" ht="13.5" hidden="1" customHeight="1" x14ac:dyDescent="0.2">
      <c r="A80" s="90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"/>
      <c r="BC80" s="2"/>
      <c r="BD80" s="8"/>
      <c r="BE80" s="8"/>
      <c r="BF80" s="2"/>
      <c r="BG80" s="8"/>
      <c r="BH80" s="8"/>
      <c r="BI80" s="2"/>
      <c r="BJ80" s="8"/>
      <c r="BK80" s="8"/>
      <c r="BL80" s="2"/>
    </row>
    <row r="81" spans="1:64" ht="13.5" hidden="1" customHeight="1" x14ac:dyDescent="0.2">
      <c r="A81" s="1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"/>
      <c r="BC81" s="2"/>
      <c r="BD81" s="8"/>
      <c r="BE81" s="8"/>
      <c r="BF81" s="2"/>
      <c r="BG81" s="8"/>
      <c r="BH81" s="8"/>
      <c r="BI81" s="2"/>
      <c r="BJ81" s="8"/>
      <c r="BK81" s="8"/>
      <c r="BL81" s="2"/>
    </row>
    <row r="82" spans="1:64" ht="13.5" hidden="1" customHeight="1" x14ac:dyDescent="0.2">
      <c r="A82" s="90" t="s">
        <v>212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"/>
      <c r="BC82" s="2"/>
      <c r="BD82" s="8"/>
      <c r="BE82" s="8"/>
      <c r="BF82" s="2"/>
      <c r="BG82" s="8"/>
      <c r="BH82" s="8"/>
      <c r="BI82" s="2"/>
      <c r="BJ82" s="8"/>
      <c r="BK82" s="8"/>
      <c r="BL82" s="2"/>
    </row>
    <row r="83" spans="1:64" ht="13.5" hidden="1" customHeight="1" x14ac:dyDescent="0.2">
      <c r="A83" s="90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"/>
      <c r="BC83" s="2"/>
      <c r="BD83" s="8"/>
      <c r="BE83" s="8"/>
      <c r="BF83" s="2"/>
      <c r="BG83" s="8"/>
      <c r="BH83" s="8"/>
      <c r="BI83" s="2"/>
      <c r="BJ83" s="8"/>
      <c r="BK83" s="8"/>
      <c r="BL83" s="2"/>
    </row>
    <row r="84" spans="1:64" ht="13.5" hidden="1" customHeight="1" x14ac:dyDescent="0.2">
      <c r="A84" s="90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"/>
      <c r="BC84" s="2"/>
      <c r="BD84" s="8"/>
      <c r="BE84" s="8"/>
      <c r="BF84" s="2"/>
      <c r="BG84" s="8"/>
      <c r="BH84" s="8"/>
      <c r="BI84" s="2"/>
      <c r="BJ84" s="8"/>
      <c r="BK84" s="8"/>
      <c r="BL84" s="2"/>
    </row>
    <row r="85" spans="1:64" ht="13.5" hidden="1" customHeight="1" x14ac:dyDescent="0.2">
      <c r="A85" s="90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"/>
      <c r="BC85" s="2"/>
      <c r="BD85" s="8"/>
      <c r="BE85" s="8"/>
      <c r="BF85" s="2"/>
      <c r="BG85" s="8"/>
      <c r="BH85" s="8"/>
      <c r="BI85" s="2"/>
      <c r="BJ85" s="8"/>
      <c r="BK85" s="8"/>
      <c r="BL85" s="2"/>
    </row>
    <row r="86" spans="1:64" ht="13.5" hidden="1" customHeight="1" x14ac:dyDescent="0.2">
      <c r="A86" s="90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"/>
      <c r="BC86" s="2"/>
      <c r="BD86" s="8"/>
      <c r="BE86" s="8"/>
      <c r="BF86" s="2"/>
      <c r="BG86" s="8"/>
      <c r="BH86" s="8"/>
      <c r="BI86" s="2"/>
      <c r="BJ86" s="8"/>
      <c r="BK86" s="8"/>
      <c r="BL86" s="2"/>
    </row>
    <row r="87" spans="1:64" ht="13.5" hidden="1" customHeight="1" x14ac:dyDescent="0.2">
      <c r="A87" s="90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"/>
      <c r="BC87" s="2"/>
      <c r="BD87" s="8"/>
      <c r="BE87" s="8"/>
      <c r="BF87" s="2"/>
      <c r="BG87" s="8"/>
      <c r="BH87" s="8"/>
      <c r="BI87" s="2"/>
      <c r="BJ87" s="8"/>
      <c r="BK87" s="8"/>
      <c r="BL87" s="2"/>
    </row>
    <row r="88" spans="1:64" ht="13.5" hidden="1" customHeight="1" x14ac:dyDescent="0.2">
      <c r="A88" s="1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"/>
      <c r="BC88" s="2"/>
      <c r="BD88" s="8"/>
      <c r="BE88" s="8"/>
      <c r="BF88" s="2"/>
      <c r="BG88" s="8"/>
      <c r="BH88" s="8"/>
      <c r="BI88" s="2"/>
      <c r="BJ88" s="8"/>
      <c r="BK88" s="8"/>
      <c r="BL88" s="2"/>
    </row>
    <row r="89" spans="1:64" ht="13.5" hidden="1" customHeight="1" x14ac:dyDescent="0.2">
      <c r="A89" s="90" t="s">
        <v>213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"/>
      <c r="BC89" s="2"/>
      <c r="BD89" s="8"/>
      <c r="BE89" s="8"/>
      <c r="BF89" s="2"/>
      <c r="BG89" s="8"/>
      <c r="BH89" s="8"/>
      <c r="BI89" s="2"/>
      <c r="BJ89" s="8"/>
      <c r="BK89" s="8"/>
      <c r="BL89" s="2"/>
    </row>
    <row r="90" spans="1:64" ht="13.5" hidden="1" customHeight="1" x14ac:dyDescent="0.2">
      <c r="A90" s="90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"/>
      <c r="BC90" s="2"/>
      <c r="BD90" s="8"/>
      <c r="BE90" s="8"/>
      <c r="BF90" s="2"/>
      <c r="BG90" s="8"/>
      <c r="BH90" s="8"/>
      <c r="BI90" s="2"/>
      <c r="BJ90" s="8"/>
      <c r="BK90" s="8"/>
      <c r="BL90" s="2"/>
    </row>
    <row r="91" spans="1:64" ht="13.5" hidden="1" customHeight="1" x14ac:dyDescent="0.2">
      <c r="A91" s="90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"/>
      <c r="BC91" s="2"/>
      <c r="BD91" s="8"/>
      <c r="BE91" s="8"/>
      <c r="BF91" s="2"/>
      <c r="BG91" s="8"/>
      <c r="BH91" s="8"/>
      <c r="BI91" s="2"/>
      <c r="BJ91" s="8"/>
      <c r="BK91" s="8"/>
      <c r="BL91" s="2"/>
    </row>
    <row r="92" spans="1:64" ht="13.5" hidden="1" customHeight="1" x14ac:dyDescent="0.2">
      <c r="A92" s="90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"/>
      <c r="BC92" s="2"/>
      <c r="BD92" s="8"/>
      <c r="BE92" s="8"/>
      <c r="BF92" s="2"/>
      <c r="BG92" s="8"/>
      <c r="BH92" s="8"/>
      <c r="BI92" s="2"/>
      <c r="BJ92" s="8"/>
      <c r="BK92" s="8"/>
      <c r="BL92" s="2"/>
    </row>
    <row r="93" spans="1:64" ht="13.5" hidden="1" customHeight="1" x14ac:dyDescent="0.2">
      <c r="A93" s="90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"/>
      <c r="BC93" s="2"/>
      <c r="BD93" s="8"/>
      <c r="BE93" s="8"/>
      <c r="BF93" s="2"/>
      <c r="BG93" s="8"/>
      <c r="BH93" s="8"/>
      <c r="BI93" s="2"/>
      <c r="BJ93" s="8"/>
      <c r="BK93" s="8"/>
      <c r="BL93" s="2"/>
    </row>
    <row r="94" spans="1:64" ht="13.5" hidden="1" customHeight="1" x14ac:dyDescent="0.2">
      <c r="A94" s="90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"/>
      <c r="BC94" s="2"/>
      <c r="BD94" s="8"/>
      <c r="BE94" s="8"/>
      <c r="BF94" s="2"/>
      <c r="BG94" s="8"/>
      <c r="BH94" s="8"/>
      <c r="BI94" s="2"/>
      <c r="BJ94" s="8"/>
      <c r="BK94" s="8"/>
      <c r="BL94" s="2"/>
    </row>
    <row r="95" spans="1:64" ht="13.5" hidden="1" customHeight="1" x14ac:dyDescent="0.2">
      <c r="A95" s="1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"/>
      <c r="BC95" s="2"/>
      <c r="BD95" s="8"/>
      <c r="BE95" s="8"/>
      <c r="BF95" s="2"/>
      <c r="BG95" s="8"/>
      <c r="BH95" s="8"/>
      <c r="BI95" s="2"/>
      <c r="BJ95" s="8"/>
      <c r="BK95" s="8"/>
      <c r="BL95" s="2"/>
    </row>
    <row r="96" spans="1:64" ht="13.5" hidden="1" customHeight="1" x14ac:dyDescent="0.2">
      <c r="A96" s="90" t="s">
        <v>214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"/>
      <c r="BC96" s="2"/>
      <c r="BD96" s="8"/>
      <c r="BE96" s="8"/>
      <c r="BF96" s="2"/>
      <c r="BG96" s="8"/>
      <c r="BH96" s="8"/>
      <c r="BI96" s="2"/>
      <c r="BJ96" s="8"/>
      <c r="BK96" s="8"/>
      <c r="BL96" s="2"/>
    </row>
    <row r="97" spans="1:64" ht="13.5" hidden="1" customHeight="1" x14ac:dyDescent="0.2">
      <c r="A97" s="90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"/>
      <c r="BC97" s="2"/>
      <c r="BD97" s="8"/>
      <c r="BE97" s="8"/>
      <c r="BF97" s="2"/>
      <c r="BG97" s="8"/>
      <c r="BH97" s="8"/>
      <c r="BI97" s="2"/>
      <c r="BJ97" s="8"/>
      <c r="BK97" s="8"/>
      <c r="BL97" s="2"/>
    </row>
    <row r="98" spans="1:64" ht="13.5" hidden="1" customHeight="1" x14ac:dyDescent="0.2">
      <c r="A98" s="90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"/>
      <c r="BC98" s="2"/>
      <c r="BD98" s="8"/>
      <c r="BE98" s="8"/>
      <c r="BF98" s="2"/>
      <c r="BG98" s="8"/>
      <c r="BH98" s="8"/>
      <c r="BI98" s="2"/>
      <c r="BJ98" s="8"/>
      <c r="BK98" s="8"/>
      <c r="BL98" s="2"/>
    </row>
    <row r="99" spans="1:64" ht="13.5" hidden="1" customHeight="1" x14ac:dyDescent="0.2">
      <c r="A99" s="90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"/>
      <c r="BC99" s="2"/>
      <c r="BD99" s="8"/>
      <c r="BE99" s="8"/>
      <c r="BF99" s="2"/>
      <c r="BG99" s="8"/>
      <c r="BH99" s="8"/>
      <c r="BI99" s="2"/>
      <c r="BJ99" s="8"/>
      <c r="BK99" s="8"/>
      <c r="BL99" s="2"/>
    </row>
    <row r="100" spans="1:64" ht="13.5" hidden="1" customHeight="1" x14ac:dyDescent="0.2">
      <c r="A100" s="90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"/>
      <c r="BC100" s="2"/>
      <c r="BD100" s="8"/>
      <c r="BE100" s="8"/>
      <c r="BF100" s="2"/>
      <c r="BG100" s="8"/>
      <c r="BH100" s="8"/>
      <c r="BI100" s="2"/>
      <c r="BJ100" s="8"/>
      <c r="BK100" s="8"/>
      <c r="BL100" s="2"/>
    </row>
    <row r="101" spans="1:64" ht="13.5" hidden="1" customHeight="1" x14ac:dyDescent="0.2">
      <c r="A101" s="90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"/>
      <c r="BC101" s="2"/>
      <c r="BD101" s="8"/>
      <c r="BE101" s="8"/>
      <c r="BF101" s="2"/>
      <c r="BG101" s="8"/>
      <c r="BH101" s="8"/>
      <c r="BI101" s="2"/>
      <c r="BJ101" s="8"/>
      <c r="BK101" s="8"/>
      <c r="BL101" s="2"/>
    </row>
    <row r="102" spans="1:64" ht="13.5" hidden="1" customHeight="1" x14ac:dyDescent="0.2">
      <c r="A102" s="1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"/>
      <c r="BC102" s="2"/>
      <c r="BD102" s="8"/>
      <c r="BE102" s="8"/>
      <c r="BF102" s="2"/>
      <c r="BG102" s="8"/>
      <c r="BH102" s="8"/>
      <c r="BI102" s="2"/>
      <c r="BJ102" s="8"/>
      <c r="BK102" s="8"/>
      <c r="BL102" s="2"/>
    </row>
    <row r="103" spans="1:64" ht="13.5" hidden="1" customHeight="1" x14ac:dyDescent="0.2">
      <c r="A103" s="90" t="s">
        <v>215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"/>
      <c r="BC103" s="2"/>
      <c r="BD103" s="8"/>
      <c r="BE103" s="8"/>
      <c r="BF103" s="2"/>
      <c r="BG103" s="8"/>
      <c r="BH103" s="8"/>
      <c r="BI103" s="2"/>
      <c r="BJ103" s="8"/>
      <c r="BK103" s="8"/>
      <c r="BL103" s="2"/>
    </row>
    <row r="104" spans="1:64" ht="13.5" hidden="1" customHeight="1" x14ac:dyDescent="0.2">
      <c r="A104" s="90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"/>
      <c r="BC104" s="2"/>
      <c r="BD104" s="8"/>
      <c r="BE104" s="8"/>
      <c r="BF104" s="2"/>
      <c r="BG104" s="8"/>
      <c r="BH104" s="8"/>
      <c r="BI104" s="2"/>
      <c r="BJ104" s="8"/>
      <c r="BK104" s="8"/>
      <c r="BL104" s="2"/>
    </row>
    <row r="105" spans="1:64" ht="13.5" hidden="1" customHeight="1" x14ac:dyDescent="0.2">
      <c r="A105" s="90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"/>
      <c r="BC105" s="2"/>
      <c r="BD105" s="8"/>
      <c r="BE105" s="8"/>
      <c r="BF105" s="2"/>
      <c r="BG105" s="8"/>
      <c r="BH105" s="8"/>
      <c r="BI105" s="2"/>
      <c r="BJ105" s="8"/>
      <c r="BK105" s="8"/>
      <c r="BL105" s="2"/>
    </row>
    <row r="106" spans="1:64" ht="13.5" hidden="1" customHeight="1" x14ac:dyDescent="0.2">
      <c r="A106" s="90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"/>
      <c r="BC106" s="2"/>
      <c r="BD106" s="8"/>
      <c r="BE106" s="8"/>
      <c r="BF106" s="2"/>
      <c r="BG106" s="8"/>
      <c r="BH106" s="8"/>
      <c r="BI106" s="2"/>
      <c r="BJ106" s="8"/>
      <c r="BK106" s="8"/>
      <c r="BL106" s="2"/>
    </row>
    <row r="107" spans="1:64" ht="13.5" hidden="1" customHeight="1" x14ac:dyDescent="0.2">
      <c r="A107" s="90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"/>
      <c r="BC107" s="2"/>
      <c r="BD107" s="8"/>
      <c r="BE107" s="8"/>
      <c r="BF107" s="2"/>
      <c r="BG107" s="8"/>
      <c r="BH107" s="8"/>
      <c r="BI107" s="2"/>
      <c r="BJ107" s="8"/>
      <c r="BK107" s="8"/>
      <c r="BL107" s="2"/>
    </row>
    <row r="108" spans="1:64" ht="13.5" hidden="1" customHeight="1" x14ac:dyDescent="0.2">
      <c r="A108" s="90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"/>
      <c r="BC108" s="2"/>
      <c r="BD108" s="8"/>
      <c r="BE108" s="8"/>
      <c r="BF108" s="2"/>
      <c r="BG108" s="8"/>
      <c r="BH108" s="8"/>
      <c r="BI108" s="2"/>
      <c r="BJ108" s="8"/>
      <c r="BK108" s="8"/>
      <c r="BL108" s="2"/>
    </row>
    <row r="109" spans="1:64" ht="13.5" hidden="1" customHeight="1" x14ac:dyDescent="0.2">
      <c r="A109" s="1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"/>
      <c r="BC109" s="2"/>
      <c r="BD109" s="8"/>
      <c r="BE109" s="8"/>
      <c r="BF109" s="2"/>
      <c r="BG109" s="8"/>
      <c r="BH109" s="8"/>
      <c r="BI109" s="2"/>
      <c r="BJ109" s="8"/>
      <c r="BK109" s="8"/>
      <c r="BL109" s="2"/>
    </row>
    <row r="110" spans="1:64" ht="13.5" hidden="1" customHeight="1" x14ac:dyDescent="0.2">
      <c r="A110" s="90" t="s">
        <v>216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"/>
      <c r="BC110" s="2"/>
      <c r="BD110" s="8"/>
      <c r="BE110" s="8"/>
      <c r="BF110" s="2"/>
      <c r="BG110" s="8"/>
      <c r="BH110" s="8"/>
      <c r="BI110" s="2"/>
      <c r="BJ110" s="8"/>
      <c r="BK110" s="8"/>
      <c r="BL110" s="2"/>
    </row>
    <row r="111" spans="1:64" ht="13.5" hidden="1" customHeight="1" x14ac:dyDescent="0.2">
      <c r="A111" s="90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"/>
      <c r="BC111" s="2"/>
      <c r="BD111" s="8"/>
      <c r="BE111" s="8"/>
      <c r="BF111" s="2"/>
      <c r="BG111" s="8"/>
      <c r="BH111" s="8"/>
      <c r="BI111" s="2"/>
      <c r="BJ111" s="8"/>
      <c r="BK111" s="8"/>
      <c r="BL111" s="2"/>
    </row>
    <row r="112" spans="1:64" ht="13.5" hidden="1" customHeight="1" x14ac:dyDescent="0.2">
      <c r="A112" s="90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"/>
      <c r="BC112" s="2"/>
      <c r="BD112" s="8"/>
      <c r="BE112" s="8"/>
      <c r="BF112" s="2"/>
      <c r="BG112" s="8"/>
      <c r="BH112" s="8"/>
      <c r="BI112" s="2"/>
      <c r="BJ112" s="8"/>
      <c r="BK112" s="8"/>
      <c r="BL112" s="2"/>
    </row>
    <row r="113" spans="1:68" ht="13.5" hidden="1" customHeight="1" x14ac:dyDescent="0.2">
      <c r="A113" s="90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"/>
      <c r="BC113" s="2"/>
      <c r="BD113" s="8"/>
      <c r="BE113" s="8"/>
      <c r="BF113" s="2"/>
      <c r="BG113" s="8"/>
      <c r="BH113" s="8"/>
      <c r="BI113" s="2"/>
      <c r="BJ113" s="8"/>
      <c r="BK113" s="8"/>
      <c r="BL113" s="2"/>
    </row>
    <row r="114" spans="1:68" ht="13.5" hidden="1" customHeight="1" x14ac:dyDescent="0.2">
      <c r="A114" s="90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"/>
      <c r="BC114" s="2"/>
      <c r="BD114" s="8"/>
      <c r="BE114" s="8"/>
      <c r="BF114" s="2"/>
      <c r="BG114" s="8"/>
      <c r="BH114" s="8"/>
      <c r="BI114" s="2"/>
      <c r="BJ114" s="8"/>
      <c r="BK114" s="8"/>
      <c r="BL114" s="2"/>
    </row>
    <row r="115" spans="1:68" ht="13.5" hidden="1" customHeight="1" x14ac:dyDescent="0.2">
      <c r="A115" s="90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"/>
      <c r="BC115" s="2"/>
      <c r="BD115" s="8"/>
      <c r="BE115" s="8"/>
      <c r="BF115" s="2"/>
      <c r="BG115" s="8"/>
      <c r="BH115" s="8"/>
      <c r="BI115" s="2"/>
      <c r="BJ115" s="8"/>
      <c r="BK115" s="8"/>
      <c r="BL115" s="2"/>
    </row>
    <row r="116" spans="1:68" ht="6" customHeight="1" x14ac:dyDescent="0.2">
      <c r="A116" s="2"/>
      <c r="B116" s="2"/>
      <c r="BB116" s="8"/>
      <c r="BC116" s="2"/>
      <c r="BD116" s="8"/>
      <c r="BE116" s="8"/>
      <c r="BF116" s="2"/>
      <c r="BG116" s="8"/>
      <c r="BH116" s="8"/>
      <c r="BI116" s="2"/>
      <c r="BJ116" s="8"/>
      <c r="BK116" s="8"/>
      <c r="BL116" s="2"/>
    </row>
    <row r="117" spans="1:68" ht="12.75" customHeight="1" x14ac:dyDescent="0.2">
      <c r="A117" s="91" t="s">
        <v>221</v>
      </c>
      <c r="B117" s="91"/>
      <c r="C117" s="91"/>
      <c r="D117" s="91"/>
      <c r="E117" s="91"/>
      <c r="F117" s="91"/>
      <c r="G117" s="1"/>
      <c r="H117" s="94" t="s">
        <v>222</v>
      </c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2"/>
      <c r="Y117" s="1" t="s">
        <v>219</v>
      </c>
      <c r="Z117" s="95" t="s">
        <v>223</v>
      </c>
      <c r="AA117" s="95"/>
      <c r="AB117" s="95"/>
      <c r="AC117" s="95"/>
      <c r="AD117" s="95"/>
      <c r="AE117" s="95"/>
      <c r="AF117" s="95"/>
      <c r="AG117" s="2"/>
      <c r="AH117" s="2"/>
      <c r="AI117" s="2"/>
      <c r="AJ117" s="2"/>
      <c r="AK117" s="2"/>
      <c r="AL117" s="2"/>
      <c r="AM117" s="2"/>
      <c r="AN117" s="2"/>
      <c r="AO117" s="9"/>
      <c r="AP117" s="2"/>
      <c r="AQ117" s="2"/>
      <c r="AR117" s="10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</row>
    <row r="118" spans="1:68" ht="3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9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8"/>
      <c r="BB118" s="8"/>
      <c r="BC118" s="2"/>
      <c r="BD118" s="8"/>
      <c r="BE118" s="8"/>
      <c r="BF118" s="2"/>
      <c r="BG118" s="8"/>
      <c r="BH118" s="8"/>
      <c r="BI118" s="2"/>
      <c r="BJ118" s="8"/>
      <c r="BK118" s="8"/>
      <c r="BL118" s="2"/>
    </row>
    <row r="119" spans="1:68" ht="12" customHeight="1" x14ac:dyDescent="0.2">
      <c r="A119" s="2"/>
      <c r="B119" s="2"/>
      <c r="C119" s="2"/>
      <c r="D119" s="2"/>
      <c r="E119" s="2"/>
      <c r="F119" s="2"/>
      <c r="G119" s="1" t="s">
        <v>218</v>
      </c>
      <c r="H119" s="94" t="s">
        <v>224</v>
      </c>
      <c r="I119" s="94"/>
      <c r="J119" s="94"/>
      <c r="K119" s="94"/>
      <c r="L119" s="94"/>
      <c r="M119" s="94"/>
      <c r="N119" s="94"/>
      <c r="O119" s="94"/>
      <c r="P119" s="94"/>
      <c r="Q119" s="94"/>
      <c r="R119" s="2"/>
      <c r="S119" s="2"/>
      <c r="T119" s="2"/>
      <c r="U119" s="8"/>
      <c r="V119" s="2"/>
      <c r="W119" s="2"/>
      <c r="X119" s="2"/>
      <c r="Y119" s="1" t="s">
        <v>159</v>
      </c>
      <c r="Z119" s="94" t="s">
        <v>225</v>
      </c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2"/>
      <c r="AR119" s="1" t="s">
        <v>220</v>
      </c>
      <c r="AS119" s="95" t="s">
        <v>248</v>
      </c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8"/>
      <c r="BH119" s="8"/>
      <c r="BI119" s="2"/>
      <c r="BJ119" s="8"/>
      <c r="BK119" s="8"/>
      <c r="BL119" s="2"/>
    </row>
    <row r="120" spans="1:68" ht="3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8"/>
      <c r="BB120" s="8"/>
      <c r="BC120" s="2"/>
      <c r="BD120" s="8"/>
      <c r="BE120" s="8"/>
      <c r="BF120" s="2"/>
      <c r="BG120" s="8"/>
      <c r="BH120" s="8"/>
      <c r="BI120" s="2"/>
      <c r="BJ120" s="8"/>
      <c r="BK120" s="8"/>
      <c r="BL120" s="2"/>
    </row>
    <row r="121" spans="1:68" ht="12.75" customHeight="1" x14ac:dyDescent="0.2">
      <c r="A121" s="2"/>
      <c r="B121" s="2"/>
      <c r="C121" s="2"/>
      <c r="D121" s="2"/>
      <c r="E121" s="2"/>
      <c r="F121" s="2"/>
      <c r="G121" s="1" t="s">
        <v>217</v>
      </c>
      <c r="H121" s="94" t="s">
        <v>226</v>
      </c>
      <c r="I121" s="94"/>
      <c r="J121" s="94"/>
      <c r="K121" s="94"/>
      <c r="L121" s="94"/>
      <c r="M121" s="94"/>
      <c r="N121" s="94"/>
      <c r="O121" s="94"/>
      <c r="P121" s="94"/>
      <c r="Q121" s="94"/>
      <c r="R121" s="2"/>
      <c r="S121" s="2"/>
      <c r="T121" s="2"/>
      <c r="U121" s="8"/>
      <c r="V121" s="2"/>
      <c r="W121" s="2"/>
      <c r="X121" s="2"/>
      <c r="Y121" s="10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2"/>
      <c r="AR121" s="1" t="s">
        <v>114</v>
      </c>
      <c r="AS121" s="94" t="s">
        <v>227</v>
      </c>
      <c r="AT121" s="94"/>
      <c r="AU121" s="94"/>
      <c r="AV121" s="94"/>
      <c r="AW121" s="94"/>
      <c r="AX121" s="94"/>
      <c r="AY121" s="94"/>
      <c r="AZ121" s="94"/>
      <c r="BA121" s="94"/>
      <c r="BB121" s="94"/>
      <c r="BC121" s="2"/>
      <c r="BD121" s="8"/>
      <c r="BE121" s="8"/>
      <c r="BF121" s="2"/>
      <c r="BG121" s="8"/>
      <c r="BH121" s="8"/>
      <c r="BI121" s="2"/>
      <c r="BJ121" s="8"/>
      <c r="BK121" s="8"/>
      <c r="BL121" s="2"/>
    </row>
    <row r="122" spans="1:68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8"/>
      <c r="BB122" s="8"/>
      <c r="BC122" s="2"/>
      <c r="BD122" s="8"/>
      <c r="BE122" s="8"/>
      <c r="BF122" s="2"/>
      <c r="BG122" s="8"/>
      <c r="BH122" s="8"/>
      <c r="BI122" s="2"/>
      <c r="BJ122" s="8"/>
      <c r="BK122" s="8"/>
      <c r="BL122" s="2"/>
    </row>
    <row r="123" spans="1:68" ht="18" customHeight="1" x14ac:dyDescent="0.2">
      <c r="A123" s="91" t="s">
        <v>228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8"/>
      <c r="BC123" s="2"/>
      <c r="BD123" s="8"/>
      <c r="BE123" s="8"/>
      <c r="BF123" s="2"/>
      <c r="BG123" s="8"/>
      <c r="BH123" s="8"/>
      <c r="BI123" s="2"/>
      <c r="BJ123" s="8"/>
      <c r="BK123" s="8"/>
      <c r="BL123" s="2"/>
    </row>
    <row r="124" spans="1:68" ht="13.5" hidden="1" customHeight="1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</row>
    <row r="125" spans="1:68" ht="13.5" hidden="1" customHeight="1" x14ac:dyDescent="0.2">
      <c r="A125" s="89" t="s">
        <v>161</v>
      </c>
      <c r="B125" s="92" t="s">
        <v>229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 t="s">
        <v>230</v>
      </c>
      <c r="U125" s="92"/>
      <c r="V125" s="92"/>
      <c r="W125" s="92"/>
      <c r="X125" s="92"/>
      <c r="Y125" s="92"/>
      <c r="Z125" s="92"/>
      <c r="AA125" s="92"/>
      <c r="AB125" s="92"/>
      <c r="AC125" s="92" t="s">
        <v>231</v>
      </c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89" t="s">
        <v>232</v>
      </c>
      <c r="AY125" s="89"/>
      <c r="AZ125" s="89"/>
      <c r="BA125" s="89"/>
      <c r="BB125" s="89"/>
      <c r="BC125" s="89"/>
      <c r="BD125" s="92" t="s">
        <v>233</v>
      </c>
      <c r="BE125" s="92"/>
      <c r="BF125" s="92"/>
      <c r="BG125" s="92" t="s">
        <v>133</v>
      </c>
      <c r="BH125" s="92"/>
      <c r="BI125" s="92"/>
      <c r="BJ125" s="92" t="s">
        <v>234</v>
      </c>
      <c r="BK125" s="92"/>
      <c r="BL125" s="92"/>
      <c r="BM125" s="92"/>
      <c r="BN125" s="89" t="s">
        <v>235</v>
      </c>
      <c r="BO125" s="89"/>
      <c r="BP125" s="89"/>
    </row>
    <row r="126" spans="1:68" ht="13.5" hidden="1" customHeight="1" x14ac:dyDescent="0.2">
      <c r="A126" s="89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 t="s">
        <v>93</v>
      </c>
      <c r="AD126" s="92"/>
      <c r="AE126" s="92"/>
      <c r="AF126" s="92"/>
      <c r="AG126" s="92"/>
      <c r="AH126" s="92"/>
      <c r="AI126" s="92"/>
      <c r="AJ126" s="92" t="s">
        <v>236</v>
      </c>
      <c r="AK126" s="92"/>
      <c r="AL126" s="92"/>
      <c r="AM126" s="92"/>
      <c r="AN126" s="92"/>
      <c r="AO126" s="92"/>
      <c r="AP126" s="92"/>
      <c r="AQ126" s="92" t="s">
        <v>237</v>
      </c>
      <c r="AR126" s="92"/>
      <c r="AS126" s="92"/>
      <c r="AT126" s="92"/>
      <c r="AU126" s="92"/>
      <c r="AV126" s="92"/>
      <c r="AW126" s="92"/>
      <c r="AX126" s="92" t="s">
        <v>238</v>
      </c>
      <c r="AY126" s="92"/>
      <c r="AZ126" s="92"/>
      <c r="BA126" s="92" t="s">
        <v>239</v>
      </c>
      <c r="BB126" s="92"/>
      <c r="BC126" s="92"/>
      <c r="BD126" s="92"/>
      <c r="BE126" s="93"/>
      <c r="BF126" s="92"/>
      <c r="BG126" s="92"/>
      <c r="BH126" s="93"/>
      <c r="BI126" s="92"/>
      <c r="BJ126" s="92"/>
      <c r="BK126" s="93"/>
      <c r="BL126" s="93"/>
      <c r="BM126" s="92"/>
      <c r="BN126" s="89"/>
      <c r="BO126" s="93"/>
      <c r="BP126" s="89"/>
    </row>
    <row r="127" spans="1:68" ht="13.5" hidden="1" customHeight="1" x14ac:dyDescent="0.2">
      <c r="A127" s="89"/>
      <c r="B127" s="92" t="s">
        <v>133</v>
      </c>
      <c r="C127" s="92"/>
      <c r="D127" s="92"/>
      <c r="E127" s="92"/>
      <c r="F127" s="92"/>
      <c r="G127" s="92"/>
      <c r="H127" s="92" t="s">
        <v>240</v>
      </c>
      <c r="I127" s="92"/>
      <c r="J127" s="92"/>
      <c r="K127" s="92"/>
      <c r="L127" s="92"/>
      <c r="M127" s="92"/>
      <c r="N127" s="92" t="s">
        <v>241</v>
      </c>
      <c r="O127" s="92"/>
      <c r="P127" s="92"/>
      <c r="Q127" s="92"/>
      <c r="R127" s="92"/>
      <c r="S127" s="92"/>
      <c r="T127" s="92" t="s">
        <v>133</v>
      </c>
      <c r="U127" s="92"/>
      <c r="V127" s="92"/>
      <c r="W127" s="92" t="s">
        <v>240</v>
      </c>
      <c r="X127" s="92"/>
      <c r="Y127" s="92"/>
      <c r="Z127" s="92" t="s">
        <v>241</v>
      </c>
      <c r="AA127" s="92"/>
      <c r="AB127" s="92"/>
      <c r="AC127" s="92" t="s">
        <v>133</v>
      </c>
      <c r="AD127" s="92"/>
      <c r="AE127" s="92"/>
      <c r="AF127" s="92" t="s">
        <v>240</v>
      </c>
      <c r="AG127" s="92"/>
      <c r="AH127" s="92" t="s">
        <v>241</v>
      </c>
      <c r="AI127" s="92"/>
      <c r="AJ127" s="92" t="s">
        <v>133</v>
      </c>
      <c r="AK127" s="92"/>
      <c r="AL127" s="92"/>
      <c r="AM127" s="92" t="s">
        <v>240</v>
      </c>
      <c r="AN127" s="92"/>
      <c r="AO127" s="92" t="s">
        <v>241</v>
      </c>
      <c r="AP127" s="92"/>
      <c r="AQ127" s="92" t="s">
        <v>133</v>
      </c>
      <c r="AR127" s="92"/>
      <c r="AS127" s="92"/>
      <c r="AT127" s="92" t="s">
        <v>240</v>
      </c>
      <c r="AU127" s="92"/>
      <c r="AV127" s="92" t="s">
        <v>241</v>
      </c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3"/>
      <c r="BL127" s="93"/>
      <c r="BM127" s="92"/>
      <c r="BN127" s="89"/>
      <c r="BO127" s="93"/>
      <c r="BP127" s="89"/>
    </row>
    <row r="128" spans="1:68" ht="13.5" hidden="1" customHeight="1" x14ac:dyDescent="0.2">
      <c r="A128" s="89"/>
      <c r="B128" s="89" t="s">
        <v>242</v>
      </c>
      <c r="C128" s="89"/>
      <c r="D128" s="89"/>
      <c r="E128" s="92" t="s">
        <v>243</v>
      </c>
      <c r="F128" s="92"/>
      <c r="G128" s="92"/>
      <c r="H128" s="89" t="s">
        <v>242</v>
      </c>
      <c r="I128" s="89"/>
      <c r="J128" s="89"/>
      <c r="K128" s="92" t="s">
        <v>243</v>
      </c>
      <c r="L128" s="92"/>
      <c r="M128" s="92"/>
      <c r="N128" s="89" t="s">
        <v>242</v>
      </c>
      <c r="O128" s="89"/>
      <c r="P128" s="89"/>
      <c r="Q128" s="92" t="s">
        <v>243</v>
      </c>
      <c r="R128" s="92"/>
      <c r="S128" s="92"/>
      <c r="T128" s="89" t="s">
        <v>242</v>
      </c>
      <c r="U128" s="89"/>
      <c r="V128" s="89"/>
      <c r="W128" s="89" t="s">
        <v>242</v>
      </c>
      <c r="X128" s="89"/>
      <c r="Y128" s="89"/>
      <c r="Z128" s="89" t="s">
        <v>242</v>
      </c>
      <c r="AA128" s="89"/>
      <c r="AB128" s="89"/>
      <c r="AC128" s="89" t="s">
        <v>242</v>
      </c>
      <c r="AD128" s="89"/>
      <c r="AE128" s="89"/>
      <c r="AF128" s="89" t="s">
        <v>242</v>
      </c>
      <c r="AG128" s="89"/>
      <c r="AH128" s="89" t="s">
        <v>242</v>
      </c>
      <c r="AI128" s="89"/>
      <c r="AJ128" s="89" t="s">
        <v>242</v>
      </c>
      <c r="AK128" s="89"/>
      <c r="AL128" s="89"/>
      <c r="AM128" s="89" t="s">
        <v>242</v>
      </c>
      <c r="AN128" s="89"/>
      <c r="AO128" s="89" t="s">
        <v>242</v>
      </c>
      <c r="AP128" s="89"/>
      <c r="AQ128" s="89" t="s">
        <v>242</v>
      </c>
      <c r="AR128" s="89"/>
      <c r="AS128" s="89"/>
      <c r="AT128" s="89" t="s">
        <v>242</v>
      </c>
      <c r="AU128" s="89"/>
      <c r="AV128" s="89" t="s">
        <v>242</v>
      </c>
      <c r="AW128" s="89"/>
      <c r="AX128" s="89" t="s">
        <v>242</v>
      </c>
      <c r="AY128" s="89"/>
      <c r="AZ128" s="89"/>
      <c r="BA128" s="89" t="s">
        <v>242</v>
      </c>
      <c r="BB128" s="89"/>
      <c r="BC128" s="89"/>
      <c r="BD128" s="89" t="s">
        <v>242</v>
      </c>
      <c r="BE128" s="89"/>
      <c r="BF128" s="89"/>
      <c r="BG128" s="89" t="s">
        <v>242</v>
      </c>
      <c r="BH128" s="89"/>
      <c r="BI128" s="89"/>
      <c r="BJ128" s="92"/>
      <c r="BK128" s="92"/>
      <c r="BL128" s="92"/>
      <c r="BM128" s="92"/>
      <c r="BN128" s="89"/>
      <c r="BO128" s="89"/>
      <c r="BP128" s="89"/>
    </row>
    <row r="129" spans="1:68" ht="13.5" hidden="1" customHeight="1" x14ac:dyDescent="0.2">
      <c r="A129" s="2" t="s">
        <v>206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</row>
    <row r="130" spans="1:68" ht="13.5" hidden="1" customHeight="1" x14ac:dyDescent="0.2">
      <c r="A130" s="2" t="s">
        <v>207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</row>
    <row r="131" spans="1:68" ht="13.5" hidden="1" customHeight="1" x14ac:dyDescent="0.2">
      <c r="A131" s="2" t="s">
        <v>208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</row>
    <row r="132" spans="1:68" ht="13.5" hidden="1" customHeight="1" x14ac:dyDescent="0.2">
      <c r="A132" s="2" t="s">
        <v>209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</row>
    <row r="133" spans="1:68" ht="13.5" hidden="1" customHeight="1" x14ac:dyDescent="0.2">
      <c r="A133" s="2" t="s">
        <v>210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</row>
    <row r="134" spans="1:68" ht="13.5" hidden="1" customHeight="1" x14ac:dyDescent="0.2">
      <c r="A134" s="2" t="s">
        <v>211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</row>
    <row r="135" spans="1:68" ht="13.5" hidden="1" customHeight="1" x14ac:dyDescent="0.2">
      <c r="A135" s="2" t="s">
        <v>212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</row>
    <row r="136" spans="1:68" ht="13.5" hidden="1" customHeight="1" x14ac:dyDescent="0.2">
      <c r="A136" s="2" t="s">
        <v>213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</row>
    <row r="137" spans="1:68" ht="13.5" hidden="1" customHeight="1" x14ac:dyDescent="0.2">
      <c r="A137" s="2" t="s">
        <v>214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</row>
    <row r="138" spans="1:68" ht="13.5" hidden="1" customHeight="1" x14ac:dyDescent="0.2">
      <c r="A138" s="2" t="s">
        <v>215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</row>
    <row r="139" spans="1:68" ht="13.5" hidden="1" customHeight="1" x14ac:dyDescent="0.2">
      <c r="A139" s="2" t="s">
        <v>216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</row>
    <row r="140" spans="1:68" ht="13.5" hidden="1" customHeight="1" x14ac:dyDescent="0.2">
      <c r="A140" s="13" t="s">
        <v>133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6"/>
      <c r="BK140" s="96"/>
      <c r="BL140" s="96"/>
      <c r="BM140" s="96"/>
      <c r="BN140" s="96"/>
      <c r="BO140" s="96"/>
      <c r="BP140" s="96"/>
    </row>
    <row r="141" spans="1:68" ht="13.5" hidden="1" customHeight="1" x14ac:dyDescent="0.2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89"/>
      <c r="BG141" s="89"/>
      <c r="BH141" s="89"/>
      <c r="BI141" s="89"/>
      <c r="BJ141" s="89"/>
      <c r="BK141" s="89"/>
      <c r="BL141" s="89"/>
    </row>
    <row r="142" spans="1:68" ht="13.5" hidden="1" customHeight="1" x14ac:dyDescent="0.2">
      <c r="A142" s="92" t="s">
        <v>161</v>
      </c>
      <c r="B142" s="92" t="s">
        <v>244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 t="s">
        <v>230</v>
      </c>
      <c r="U142" s="92"/>
      <c r="V142" s="92"/>
      <c r="W142" s="92"/>
      <c r="X142" s="92"/>
      <c r="Y142" s="92"/>
      <c r="Z142" s="92"/>
      <c r="AA142" s="92"/>
      <c r="AB142" s="92"/>
      <c r="AC142" s="92" t="s">
        <v>231</v>
      </c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 t="s">
        <v>232</v>
      </c>
      <c r="AR142" s="92"/>
      <c r="AS142" s="92"/>
      <c r="AT142" s="92"/>
      <c r="AU142" s="92"/>
      <c r="AV142" s="92"/>
      <c r="AW142" s="92" t="s">
        <v>233</v>
      </c>
      <c r="AX142" s="92"/>
      <c r="AY142" s="92"/>
      <c r="AZ142" s="92" t="s">
        <v>133</v>
      </c>
      <c r="BA142" s="92"/>
      <c r="BB142" s="92"/>
      <c r="BC142" s="92" t="s">
        <v>234</v>
      </c>
      <c r="BD142" s="92"/>
      <c r="BE142" s="92"/>
      <c r="BF142" s="92"/>
      <c r="BG142" s="89" t="s">
        <v>235</v>
      </c>
      <c r="BH142" s="89"/>
      <c r="BI142" s="89"/>
    </row>
    <row r="143" spans="1:68" ht="13.5" hidden="1" customHeight="1" x14ac:dyDescent="0.2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 t="s">
        <v>236</v>
      </c>
      <c r="AD143" s="92"/>
      <c r="AE143" s="92"/>
      <c r="AF143" s="92"/>
      <c r="AG143" s="92"/>
      <c r="AH143" s="92"/>
      <c r="AI143" s="92"/>
      <c r="AJ143" s="92" t="s">
        <v>237</v>
      </c>
      <c r="AK143" s="92"/>
      <c r="AL143" s="92"/>
      <c r="AM143" s="92"/>
      <c r="AN143" s="92"/>
      <c r="AO143" s="92"/>
      <c r="AP143" s="92"/>
      <c r="AQ143" s="92" t="s">
        <v>238</v>
      </c>
      <c r="AR143" s="92"/>
      <c r="AS143" s="92"/>
      <c r="AT143" s="92" t="s">
        <v>239</v>
      </c>
      <c r="AU143" s="92"/>
      <c r="AV143" s="92"/>
      <c r="AW143" s="92"/>
      <c r="AX143" s="93"/>
      <c r="AY143" s="92"/>
      <c r="AZ143" s="92"/>
      <c r="BA143" s="93"/>
      <c r="BB143" s="92"/>
      <c r="BC143" s="92"/>
      <c r="BD143" s="93"/>
      <c r="BE143" s="93"/>
      <c r="BF143" s="92"/>
      <c r="BG143" s="89"/>
      <c r="BH143" s="93"/>
      <c r="BI143" s="89"/>
    </row>
    <row r="144" spans="1:68" ht="13.5" hidden="1" customHeight="1" x14ac:dyDescent="0.2">
      <c r="A144" s="92"/>
      <c r="B144" s="92" t="s">
        <v>133</v>
      </c>
      <c r="C144" s="92"/>
      <c r="D144" s="92"/>
      <c r="E144" s="92"/>
      <c r="F144" s="92"/>
      <c r="G144" s="92"/>
      <c r="H144" s="92" t="s">
        <v>240</v>
      </c>
      <c r="I144" s="92"/>
      <c r="J144" s="92"/>
      <c r="K144" s="92"/>
      <c r="L144" s="92"/>
      <c r="M144" s="92"/>
      <c r="N144" s="92" t="s">
        <v>241</v>
      </c>
      <c r="O144" s="92"/>
      <c r="P144" s="92"/>
      <c r="Q144" s="92"/>
      <c r="R144" s="92"/>
      <c r="S144" s="92"/>
      <c r="T144" s="92" t="s">
        <v>133</v>
      </c>
      <c r="U144" s="92"/>
      <c r="V144" s="92"/>
      <c r="W144" s="92" t="s">
        <v>240</v>
      </c>
      <c r="X144" s="92"/>
      <c r="Y144" s="92"/>
      <c r="Z144" s="92" t="s">
        <v>241</v>
      </c>
      <c r="AA144" s="92"/>
      <c r="AB144" s="92"/>
      <c r="AC144" s="92" t="s">
        <v>133</v>
      </c>
      <c r="AD144" s="92"/>
      <c r="AE144" s="92"/>
      <c r="AF144" s="92" t="s">
        <v>240</v>
      </c>
      <c r="AG144" s="92"/>
      <c r="AH144" s="92" t="s">
        <v>241</v>
      </c>
      <c r="AI144" s="92"/>
      <c r="AJ144" s="92" t="s">
        <v>133</v>
      </c>
      <c r="AK144" s="92"/>
      <c r="AL144" s="92"/>
      <c r="AM144" s="92" t="s">
        <v>240</v>
      </c>
      <c r="AN144" s="92"/>
      <c r="AO144" s="92" t="s">
        <v>241</v>
      </c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3"/>
      <c r="BE144" s="93"/>
      <c r="BF144" s="92"/>
      <c r="BG144" s="89"/>
      <c r="BH144" s="93"/>
      <c r="BI144" s="89"/>
    </row>
    <row r="145" spans="1:61" ht="13.5" hidden="1" customHeight="1" x14ac:dyDescent="0.2">
      <c r="A145" s="92"/>
      <c r="B145" s="92" t="s">
        <v>242</v>
      </c>
      <c r="C145" s="92"/>
      <c r="D145" s="92"/>
      <c r="E145" s="92" t="s">
        <v>243</v>
      </c>
      <c r="F145" s="92"/>
      <c r="G145" s="92"/>
      <c r="H145" s="92" t="s">
        <v>242</v>
      </c>
      <c r="I145" s="92"/>
      <c r="J145" s="92"/>
      <c r="K145" s="92" t="s">
        <v>243</v>
      </c>
      <c r="L145" s="92"/>
      <c r="M145" s="92"/>
      <c r="N145" s="92" t="s">
        <v>242</v>
      </c>
      <c r="O145" s="92"/>
      <c r="P145" s="92"/>
      <c r="Q145" s="92" t="s">
        <v>243</v>
      </c>
      <c r="R145" s="92"/>
      <c r="S145" s="92"/>
      <c r="T145" s="92" t="s">
        <v>242</v>
      </c>
      <c r="U145" s="92"/>
      <c r="V145" s="92"/>
      <c r="W145" s="92" t="s">
        <v>242</v>
      </c>
      <c r="X145" s="92"/>
      <c r="Y145" s="92"/>
      <c r="Z145" s="92" t="s">
        <v>242</v>
      </c>
      <c r="AA145" s="92"/>
      <c r="AB145" s="92"/>
      <c r="AC145" s="92" t="s">
        <v>242</v>
      </c>
      <c r="AD145" s="92"/>
      <c r="AE145" s="92"/>
      <c r="AF145" s="92" t="s">
        <v>242</v>
      </c>
      <c r="AG145" s="92"/>
      <c r="AH145" s="92" t="s">
        <v>242</v>
      </c>
      <c r="AI145" s="92"/>
      <c r="AJ145" s="92" t="s">
        <v>242</v>
      </c>
      <c r="AK145" s="92"/>
      <c r="AL145" s="92"/>
      <c r="AM145" s="92" t="s">
        <v>242</v>
      </c>
      <c r="AN145" s="92"/>
      <c r="AO145" s="92" t="s">
        <v>242</v>
      </c>
      <c r="AP145" s="92"/>
      <c r="AQ145" s="92" t="s">
        <v>242</v>
      </c>
      <c r="AR145" s="92"/>
      <c r="AS145" s="92"/>
      <c r="AT145" s="92" t="s">
        <v>242</v>
      </c>
      <c r="AU145" s="92"/>
      <c r="AV145" s="92"/>
      <c r="AW145" s="92" t="s">
        <v>242</v>
      </c>
      <c r="AX145" s="92"/>
      <c r="AY145" s="92"/>
      <c r="AZ145" s="92" t="s">
        <v>242</v>
      </c>
      <c r="BA145" s="92"/>
      <c r="BB145" s="92"/>
      <c r="BC145" s="92"/>
      <c r="BD145" s="92"/>
      <c r="BE145" s="92"/>
      <c r="BF145" s="92"/>
      <c r="BG145" s="89"/>
      <c r="BH145" s="89"/>
      <c r="BI145" s="89"/>
    </row>
    <row r="146" spans="1:61" ht="13.5" hidden="1" customHeight="1" x14ac:dyDescent="0.2">
      <c r="A146" s="11" t="s">
        <v>206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6"/>
      <c r="BD146" s="96"/>
      <c r="BE146" s="96"/>
      <c r="BF146" s="96"/>
      <c r="BG146" s="96"/>
      <c r="BH146" s="96"/>
      <c r="BI146" s="96"/>
    </row>
    <row r="147" spans="1:61" ht="13.5" hidden="1" customHeight="1" x14ac:dyDescent="0.2">
      <c r="A147" s="11" t="s">
        <v>207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6"/>
      <c r="BD147" s="96"/>
      <c r="BE147" s="96"/>
      <c r="BF147" s="96"/>
      <c r="BG147" s="96"/>
      <c r="BH147" s="96"/>
      <c r="BI147" s="96"/>
    </row>
    <row r="148" spans="1:61" ht="13.5" hidden="1" customHeight="1" x14ac:dyDescent="0.2">
      <c r="A148" s="11" t="s">
        <v>208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6"/>
      <c r="BD148" s="96"/>
      <c r="BE148" s="96"/>
      <c r="BF148" s="96"/>
      <c r="BG148" s="96"/>
      <c r="BH148" s="96"/>
      <c r="BI148" s="96"/>
    </row>
    <row r="149" spans="1:61" ht="13.5" hidden="1" customHeight="1" x14ac:dyDescent="0.2">
      <c r="A149" s="11" t="s">
        <v>209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6"/>
      <c r="AG149" s="96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6"/>
      <c r="BD149" s="96"/>
      <c r="BE149" s="96"/>
      <c r="BF149" s="96"/>
      <c r="BG149" s="96"/>
      <c r="BH149" s="96"/>
      <c r="BI149" s="96"/>
    </row>
    <row r="150" spans="1:61" ht="13.5" hidden="1" customHeight="1" x14ac:dyDescent="0.2">
      <c r="A150" s="11" t="s">
        <v>210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6"/>
      <c r="BD150" s="96"/>
      <c r="BE150" s="96"/>
      <c r="BF150" s="96"/>
      <c r="BG150" s="96"/>
      <c r="BH150" s="96"/>
      <c r="BI150" s="96"/>
    </row>
    <row r="151" spans="1:61" ht="13.5" hidden="1" customHeight="1" x14ac:dyDescent="0.2">
      <c r="A151" s="11" t="s">
        <v>211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6"/>
      <c r="BD151" s="96"/>
      <c r="BE151" s="96"/>
      <c r="BF151" s="96"/>
      <c r="BG151" s="96"/>
      <c r="BH151" s="96"/>
      <c r="BI151" s="96"/>
    </row>
    <row r="152" spans="1:61" ht="13.5" hidden="1" customHeight="1" x14ac:dyDescent="0.2">
      <c r="A152" s="11" t="s">
        <v>212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6"/>
      <c r="BD152" s="96"/>
      <c r="BE152" s="96"/>
      <c r="BF152" s="96"/>
      <c r="BG152" s="96"/>
      <c r="BH152" s="96"/>
      <c r="BI152" s="96"/>
    </row>
    <row r="153" spans="1:61" ht="13.5" hidden="1" customHeight="1" x14ac:dyDescent="0.2">
      <c r="A153" s="11" t="s">
        <v>213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6"/>
      <c r="BD153" s="96"/>
      <c r="BE153" s="96"/>
      <c r="BF153" s="96"/>
      <c r="BG153" s="96"/>
      <c r="BH153" s="96"/>
      <c r="BI153" s="96"/>
    </row>
    <row r="154" spans="1:61" ht="13.5" hidden="1" customHeight="1" x14ac:dyDescent="0.2">
      <c r="A154" s="11" t="s">
        <v>214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6"/>
      <c r="BD154" s="96"/>
      <c r="BE154" s="96"/>
      <c r="BF154" s="96"/>
      <c r="BG154" s="96"/>
      <c r="BH154" s="96"/>
      <c r="BI154" s="96"/>
    </row>
    <row r="155" spans="1:61" ht="13.5" hidden="1" customHeight="1" x14ac:dyDescent="0.2">
      <c r="A155" s="11" t="s">
        <v>215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6"/>
      <c r="BD155" s="96"/>
      <c r="BE155" s="96"/>
      <c r="BF155" s="96"/>
      <c r="BG155" s="96"/>
      <c r="BH155" s="96"/>
      <c r="BI155" s="96"/>
    </row>
    <row r="156" spans="1:61" ht="13.5" hidden="1" customHeight="1" x14ac:dyDescent="0.2">
      <c r="A156" s="11" t="s">
        <v>216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6"/>
      <c r="BD156" s="96"/>
      <c r="BE156" s="96"/>
      <c r="BF156" s="96"/>
      <c r="BG156" s="96"/>
      <c r="BH156" s="96"/>
      <c r="BI156" s="96"/>
    </row>
    <row r="157" spans="1:61" ht="13.5" hidden="1" customHeight="1" x14ac:dyDescent="0.2">
      <c r="A157" s="15" t="s">
        <v>133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6"/>
      <c r="AP157" s="96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6"/>
      <c r="BD157" s="96"/>
      <c r="BE157" s="96"/>
      <c r="BF157" s="96"/>
      <c r="BG157" s="96"/>
      <c r="BH157" s="96"/>
      <c r="BI157" s="96"/>
    </row>
    <row r="158" spans="1:61" ht="3" customHeight="1" x14ac:dyDescent="0.2"/>
    <row r="159" spans="1:61" ht="13.5" customHeight="1" x14ac:dyDescent="0.2">
      <c r="A159" s="86" t="s">
        <v>161</v>
      </c>
      <c r="B159" s="100" t="s">
        <v>245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 t="s">
        <v>230</v>
      </c>
      <c r="U159" s="100"/>
      <c r="V159" s="100"/>
      <c r="W159" s="100"/>
      <c r="X159" s="100"/>
      <c r="Y159" s="100"/>
      <c r="Z159" s="100"/>
      <c r="AA159" s="100"/>
      <c r="AB159" s="100"/>
      <c r="AC159" s="100" t="s">
        <v>231</v>
      </c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86" t="s">
        <v>232</v>
      </c>
      <c r="AR159" s="86"/>
      <c r="AS159" s="86"/>
      <c r="AT159" s="86" t="s">
        <v>233</v>
      </c>
      <c r="AU159" s="86"/>
      <c r="AV159" s="86"/>
      <c r="AW159" s="100" t="s">
        <v>133</v>
      </c>
      <c r="AX159" s="100"/>
      <c r="AY159" s="100"/>
      <c r="AZ159" s="102"/>
      <c r="BA159" s="102"/>
      <c r="BB159" s="102"/>
      <c r="BC159" s="102"/>
      <c r="BD159" s="103"/>
      <c r="BE159" s="103"/>
      <c r="BF159" s="103"/>
    </row>
    <row r="160" spans="1:61" ht="30.75" customHeight="1" x14ac:dyDescent="0.2">
      <c r="A160" s="86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 t="s">
        <v>93</v>
      </c>
      <c r="AD160" s="100"/>
      <c r="AE160" s="100"/>
      <c r="AF160" s="100"/>
      <c r="AG160" s="100"/>
      <c r="AH160" s="100"/>
      <c r="AI160" s="100"/>
      <c r="AJ160" s="100" t="s">
        <v>95</v>
      </c>
      <c r="AK160" s="100"/>
      <c r="AL160" s="100"/>
      <c r="AM160" s="100"/>
      <c r="AN160" s="100"/>
      <c r="AO160" s="100"/>
      <c r="AP160" s="100"/>
      <c r="AQ160" s="100" t="s">
        <v>239</v>
      </c>
      <c r="AR160" s="100"/>
      <c r="AS160" s="100"/>
      <c r="AT160" s="86"/>
      <c r="AU160" s="93"/>
      <c r="AV160" s="86"/>
      <c r="AW160" s="100"/>
      <c r="AX160" s="101"/>
      <c r="AY160" s="100"/>
      <c r="AZ160" s="102"/>
      <c r="BA160" s="101"/>
      <c r="BB160" s="101"/>
      <c r="BC160" s="102"/>
      <c r="BD160" s="103"/>
      <c r="BE160" s="101"/>
      <c r="BF160" s="103"/>
    </row>
    <row r="161" spans="1:59" ht="13.5" customHeight="1" x14ac:dyDescent="0.2">
      <c r="A161" s="86"/>
      <c r="B161" s="100" t="s">
        <v>133</v>
      </c>
      <c r="C161" s="100"/>
      <c r="D161" s="100"/>
      <c r="E161" s="100"/>
      <c r="F161" s="100"/>
      <c r="G161" s="100"/>
      <c r="H161" s="100" t="s">
        <v>240</v>
      </c>
      <c r="I161" s="100"/>
      <c r="J161" s="100"/>
      <c r="K161" s="100"/>
      <c r="L161" s="100"/>
      <c r="M161" s="100"/>
      <c r="N161" s="100" t="s">
        <v>241</v>
      </c>
      <c r="O161" s="100"/>
      <c r="P161" s="100"/>
      <c r="Q161" s="100"/>
      <c r="R161" s="100"/>
      <c r="S161" s="100"/>
      <c r="T161" s="100" t="s">
        <v>133</v>
      </c>
      <c r="U161" s="100"/>
      <c r="V161" s="100"/>
      <c r="W161" s="100" t="s">
        <v>240</v>
      </c>
      <c r="X161" s="100"/>
      <c r="Y161" s="100"/>
      <c r="Z161" s="100" t="s">
        <v>241</v>
      </c>
      <c r="AA161" s="100"/>
      <c r="AB161" s="100"/>
      <c r="AC161" s="100" t="s">
        <v>133</v>
      </c>
      <c r="AD161" s="100"/>
      <c r="AE161" s="100"/>
      <c r="AF161" s="100" t="s">
        <v>240</v>
      </c>
      <c r="AG161" s="100"/>
      <c r="AH161" s="100" t="s">
        <v>241</v>
      </c>
      <c r="AI161" s="100"/>
      <c r="AJ161" s="100" t="s">
        <v>133</v>
      </c>
      <c r="AK161" s="100"/>
      <c r="AL161" s="100"/>
      <c r="AM161" s="100" t="s">
        <v>240</v>
      </c>
      <c r="AN161" s="100"/>
      <c r="AO161" s="100" t="s">
        <v>241</v>
      </c>
      <c r="AP161" s="100"/>
      <c r="AQ161" s="100"/>
      <c r="AR161" s="100"/>
      <c r="AS161" s="100"/>
      <c r="AT161" s="86"/>
      <c r="AU161" s="86"/>
      <c r="AV161" s="86"/>
      <c r="AW161" s="100"/>
      <c r="AX161" s="100"/>
      <c r="AY161" s="100"/>
      <c r="AZ161" s="102"/>
      <c r="BA161" s="101"/>
      <c r="BB161" s="101"/>
      <c r="BC161" s="102"/>
      <c r="BD161" s="103"/>
      <c r="BE161" s="101"/>
      <c r="BF161" s="103"/>
    </row>
    <row r="162" spans="1:59" ht="22.5" customHeight="1" x14ac:dyDescent="0.2">
      <c r="A162" s="86"/>
      <c r="B162" s="86" t="s">
        <v>242</v>
      </c>
      <c r="C162" s="86"/>
      <c r="D162" s="86"/>
      <c r="E162" s="100" t="s">
        <v>246</v>
      </c>
      <c r="F162" s="100"/>
      <c r="G162" s="100"/>
      <c r="H162" s="86" t="s">
        <v>242</v>
      </c>
      <c r="I162" s="86"/>
      <c r="J162" s="86"/>
      <c r="K162" s="100" t="s">
        <v>246</v>
      </c>
      <c r="L162" s="100"/>
      <c r="M162" s="100"/>
      <c r="N162" s="86" t="s">
        <v>242</v>
      </c>
      <c r="O162" s="86"/>
      <c r="P162" s="86"/>
      <c r="Q162" s="100" t="s">
        <v>246</v>
      </c>
      <c r="R162" s="100"/>
      <c r="S162" s="100"/>
      <c r="T162" s="86" t="s">
        <v>242</v>
      </c>
      <c r="U162" s="86"/>
      <c r="V162" s="86"/>
      <c r="W162" s="86" t="s">
        <v>242</v>
      </c>
      <c r="X162" s="86"/>
      <c r="Y162" s="86"/>
      <c r="Z162" s="86" t="s">
        <v>242</v>
      </c>
      <c r="AA162" s="86"/>
      <c r="AB162" s="86"/>
      <c r="AC162" s="86" t="s">
        <v>242</v>
      </c>
      <c r="AD162" s="86"/>
      <c r="AE162" s="86"/>
      <c r="AF162" s="86" t="s">
        <v>242</v>
      </c>
      <c r="AG162" s="86"/>
      <c r="AH162" s="86" t="s">
        <v>242</v>
      </c>
      <c r="AI162" s="86"/>
      <c r="AJ162" s="86" t="s">
        <v>242</v>
      </c>
      <c r="AK162" s="86"/>
      <c r="AL162" s="86"/>
      <c r="AM162" s="86" t="s">
        <v>242</v>
      </c>
      <c r="AN162" s="86"/>
      <c r="AO162" s="86" t="s">
        <v>242</v>
      </c>
      <c r="AP162" s="86"/>
      <c r="AQ162" s="86" t="s">
        <v>242</v>
      </c>
      <c r="AR162" s="86"/>
      <c r="AS162" s="86"/>
      <c r="AT162" s="86" t="s">
        <v>242</v>
      </c>
      <c r="AU162" s="86"/>
      <c r="AV162" s="86"/>
      <c r="AW162" s="86" t="s">
        <v>242</v>
      </c>
      <c r="AX162" s="86"/>
      <c r="AY162" s="86"/>
      <c r="AZ162" s="102"/>
      <c r="BA162" s="102"/>
      <c r="BB162" s="102"/>
      <c r="BC162" s="102"/>
      <c r="BD162" s="103"/>
      <c r="BE162" s="103"/>
      <c r="BF162" s="103"/>
    </row>
    <row r="163" spans="1:59" ht="13.5" customHeight="1" x14ac:dyDescent="0.2">
      <c r="A163" s="1" t="s">
        <v>206</v>
      </c>
      <c r="B163" s="86">
        <v>40</v>
      </c>
      <c r="C163" s="86"/>
      <c r="D163" s="86"/>
      <c r="E163" s="86">
        <v>1440</v>
      </c>
      <c r="F163" s="86"/>
      <c r="G163" s="86"/>
      <c r="H163" s="86">
        <v>17</v>
      </c>
      <c r="I163" s="86"/>
      <c r="J163" s="86"/>
      <c r="K163" s="86">
        <v>612</v>
      </c>
      <c r="L163" s="86"/>
      <c r="M163" s="86"/>
      <c r="N163" s="86">
        <v>23</v>
      </c>
      <c r="O163" s="86"/>
      <c r="P163" s="86"/>
      <c r="Q163" s="86">
        <v>828</v>
      </c>
      <c r="R163" s="86"/>
      <c r="S163" s="86"/>
      <c r="T163" s="86">
        <v>1</v>
      </c>
      <c r="U163" s="86"/>
      <c r="V163" s="86"/>
      <c r="W163" s="86"/>
      <c r="X163" s="86"/>
      <c r="Y163" s="86"/>
      <c r="Z163" s="86">
        <v>1</v>
      </c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>
        <v>11</v>
      </c>
      <c r="AU163" s="86"/>
      <c r="AV163" s="86"/>
      <c r="AW163" s="86">
        <v>52</v>
      </c>
      <c r="AX163" s="86"/>
      <c r="AY163" s="86"/>
      <c r="AZ163" s="103"/>
      <c r="BA163" s="103"/>
      <c r="BB163" s="103"/>
      <c r="BC163" s="103"/>
      <c r="BD163" s="103"/>
      <c r="BE163" s="103"/>
      <c r="BF163" s="103"/>
    </row>
    <row r="164" spans="1:59" ht="13.5" customHeight="1" x14ac:dyDescent="0.2">
      <c r="A164" s="1" t="s">
        <v>207</v>
      </c>
      <c r="B164" s="86">
        <v>27</v>
      </c>
      <c r="C164" s="86"/>
      <c r="D164" s="86"/>
      <c r="E164" s="86">
        <v>972</v>
      </c>
      <c r="F164" s="86"/>
      <c r="G164" s="86"/>
      <c r="H164" s="86">
        <v>14</v>
      </c>
      <c r="I164" s="86"/>
      <c r="J164" s="86"/>
      <c r="K164" s="86">
        <v>504</v>
      </c>
      <c r="L164" s="86"/>
      <c r="M164" s="86"/>
      <c r="N164" s="86">
        <v>13</v>
      </c>
      <c r="O164" s="86"/>
      <c r="P164" s="86"/>
      <c r="Q164" s="86">
        <v>468</v>
      </c>
      <c r="R164" s="86"/>
      <c r="S164" s="86"/>
      <c r="T164" s="86">
        <v>2</v>
      </c>
      <c r="U164" s="86"/>
      <c r="V164" s="86"/>
      <c r="W164" s="86">
        <v>1</v>
      </c>
      <c r="X164" s="86"/>
      <c r="Y164" s="86"/>
      <c r="Z164" s="86">
        <v>1</v>
      </c>
      <c r="AA164" s="86"/>
      <c r="AB164" s="86"/>
      <c r="AC164" s="86">
        <v>7</v>
      </c>
      <c r="AD164" s="86"/>
      <c r="AE164" s="86"/>
      <c r="AF164" s="86">
        <v>2</v>
      </c>
      <c r="AG164" s="86"/>
      <c r="AH164" s="86">
        <v>5</v>
      </c>
      <c r="AI164" s="86"/>
      <c r="AJ164" s="86">
        <v>5</v>
      </c>
      <c r="AK164" s="86"/>
      <c r="AL164" s="86"/>
      <c r="AM164" s="86"/>
      <c r="AN164" s="86"/>
      <c r="AO164" s="86">
        <v>5</v>
      </c>
      <c r="AP164" s="86"/>
      <c r="AQ164" s="86"/>
      <c r="AR164" s="86"/>
      <c r="AS164" s="86"/>
      <c r="AT164" s="86">
        <v>11</v>
      </c>
      <c r="AU164" s="86"/>
      <c r="AV164" s="86"/>
      <c r="AW164" s="86">
        <v>52</v>
      </c>
      <c r="AX164" s="86"/>
      <c r="AY164" s="86"/>
      <c r="AZ164" s="103"/>
      <c r="BA164" s="103"/>
      <c r="BB164" s="103"/>
      <c r="BC164" s="103"/>
      <c r="BD164" s="103"/>
      <c r="BE164" s="103"/>
      <c r="BF164" s="103"/>
    </row>
    <row r="165" spans="1:59" ht="13.5" customHeight="1" x14ac:dyDescent="0.2">
      <c r="A165" s="1" t="s">
        <v>208</v>
      </c>
      <c r="B165" s="86">
        <v>28</v>
      </c>
      <c r="C165" s="86"/>
      <c r="D165" s="86"/>
      <c r="E165" s="86">
        <v>1008</v>
      </c>
      <c r="F165" s="86"/>
      <c r="G165" s="86"/>
      <c r="H165" s="86">
        <v>12</v>
      </c>
      <c r="I165" s="86"/>
      <c r="J165" s="86"/>
      <c r="K165" s="86">
        <v>432</v>
      </c>
      <c r="L165" s="86"/>
      <c r="M165" s="86"/>
      <c r="N165" s="86">
        <v>16</v>
      </c>
      <c r="O165" s="86"/>
      <c r="P165" s="86"/>
      <c r="Q165" s="86">
        <v>576</v>
      </c>
      <c r="R165" s="86"/>
      <c r="S165" s="86"/>
      <c r="T165" s="86">
        <v>2</v>
      </c>
      <c r="U165" s="86"/>
      <c r="V165" s="86"/>
      <c r="W165" s="86">
        <v>1</v>
      </c>
      <c r="X165" s="86"/>
      <c r="Y165" s="86"/>
      <c r="Z165" s="86">
        <v>1</v>
      </c>
      <c r="AA165" s="86"/>
      <c r="AB165" s="86"/>
      <c r="AC165" s="86">
        <v>9</v>
      </c>
      <c r="AD165" s="86"/>
      <c r="AE165" s="86"/>
      <c r="AF165" s="86">
        <v>4</v>
      </c>
      <c r="AG165" s="86"/>
      <c r="AH165" s="86">
        <v>5</v>
      </c>
      <c r="AI165" s="86"/>
      <c r="AJ165" s="86">
        <v>2</v>
      </c>
      <c r="AK165" s="86"/>
      <c r="AL165" s="86"/>
      <c r="AM165" s="86"/>
      <c r="AN165" s="86"/>
      <c r="AO165" s="86">
        <v>2</v>
      </c>
      <c r="AP165" s="86"/>
      <c r="AQ165" s="86"/>
      <c r="AR165" s="86"/>
      <c r="AS165" s="86"/>
      <c r="AT165" s="86">
        <v>11</v>
      </c>
      <c r="AU165" s="86"/>
      <c r="AV165" s="86"/>
      <c r="AW165" s="86">
        <v>52</v>
      </c>
      <c r="AX165" s="86"/>
      <c r="AY165" s="86"/>
      <c r="AZ165" s="103"/>
      <c r="BA165" s="103"/>
      <c r="BB165" s="103"/>
      <c r="BC165" s="103"/>
      <c r="BD165" s="103"/>
      <c r="BE165" s="103"/>
      <c r="BF165" s="103"/>
    </row>
    <row r="166" spans="1:59" ht="13.5" customHeight="1" x14ac:dyDescent="0.2">
      <c r="A166" s="1" t="s">
        <v>209</v>
      </c>
      <c r="B166" s="86">
        <v>2</v>
      </c>
      <c r="C166" s="86"/>
      <c r="D166" s="86"/>
      <c r="E166" s="86">
        <v>72</v>
      </c>
      <c r="F166" s="86"/>
      <c r="G166" s="86"/>
      <c r="H166" s="86">
        <v>2</v>
      </c>
      <c r="I166" s="86"/>
      <c r="J166" s="86"/>
      <c r="K166" s="86">
        <v>72</v>
      </c>
      <c r="L166" s="86"/>
      <c r="M166" s="86"/>
      <c r="N166" s="86"/>
      <c r="O166" s="86"/>
      <c r="P166" s="86"/>
      <c r="Q166" s="86"/>
      <c r="R166" s="86"/>
      <c r="S166" s="86"/>
      <c r="T166" s="86">
        <v>1</v>
      </c>
      <c r="U166" s="86"/>
      <c r="V166" s="86"/>
      <c r="W166" s="86"/>
      <c r="X166" s="86"/>
      <c r="Y166" s="86"/>
      <c r="Z166" s="86">
        <v>1</v>
      </c>
      <c r="AA166" s="86"/>
      <c r="AB166" s="86"/>
      <c r="AC166" s="86"/>
      <c r="AD166" s="86"/>
      <c r="AE166" s="86"/>
      <c r="AF166" s="86"/>
      <c r="AG166" s="86"/>
      <c r="AH166" s="86"/>
      <c r="AI166" s="86"/>
      <c r="AJ166" s="86">
        <v>15</v>
      </c>
      <c r="AK166" s="86"/>
      <c r="AL166" s="86"/>
      <c r="AM166" s="86">
        <v>15</v>
      </c>
      <c r="AN166" s="86"/>
      <c r="AO166" s="86"/>
      <c r="AP166" s="86"/>
      <c r="AQ166" s="86">
        <v>1</v>
      </c>
      <c r="AR166" s="86"/>
      <c r="AS166" s="86"/>
      <c r="AT166" s="86">
        <v>2</v>
      </c>
      <c r="AU166" s="86"/>
      <c r="AV166" s="86"/>
      <c r="AW166" s="86">
        <v>21</v>
      </c>
      <c r="AX166" s="86"/>
      <c r="AY166" s="86"/>
      <c r="AZ166" s="103"/>
      <c r="BA166" s="103"/>
      <c r="BB166" s="103"/>
      <c r="BC166" s="103"/>
      <c r="BD166" s="103"/>
      <c r="BE166" s="103"/>
      <c r="BF166" s="103"/>
    </row>
    <row r="167" spans="1:59" ht="13.5" hidden="1" customHeight="1" x14ac:dyDescent="0.2">
      <c r="A167" s="1" t="s">
        <v>210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103"/>
      <c r="BA167" s="103"/>
      <c r="BB167" s="103"/>
      <c r="BC167" s="103"/>
      <c r="BD167" s="103"/>
      <c r="BE167" s="103"/>
      <c r="BF167" s="103"/>
    </row>
    <row r="168" spans="1:59" ht="13.5" customHeight="1" x14ac:dyDescent="0.2">
      <c r="A168" s="7" t="s">
        <v>133</v>
      </c>
      <c r="B168" s="90">
        <v>97</v>
      </c>
      <c r="C168" s="90"/>
      <c r="D168" s="90"/>
      <c r="E168" s="90">
        <v>3492</v>
      </c>
      <c r="F168" s="90"/>
      <c r="G168" s="90"/>
      <c r="H168" s="90"/>
      <c r="I168" s="90"/>
      <c r="J168" s="90"/>
      <c r="K168" s="90">
        <v>1620</v>
      </c>
      <c r="L168" s="90"/>
      <c r="M168" s="90"/>
      <c r="N168" s="90"/>
      <c r="O168" s="90"/>
      <c r="P168" s="90"/>
      <c r="Q168" s="90">
        <v>1872</v>
      </c>
      <c r="R168" s="90"/>
      <c r="S168" s="90"/>
      <c r="T168" s="90">
        <v>6</v>
      </c>
      <c r="U168" s="90"/>
      <c r="V168" s="90"/>
      <c r="W168" s="90"/>
      <c r="X168" s="90"/>
      <c r="Y168" s="90"/>
      <c r="Z168" s="90"/>
      <c r="AA168" s="90"/>
      <c r="AB168" s="90"/>
      <c r="AC168" s="90">
        <v>16</v>
      </c>
      <c r="AD168" s="90"/>
      <c r="AE168" s="90"/>
      <c r="AF168" s="90"/>
      <c r="AG168" s="90"/>
      <c r="AH168" s="90"/>
      <c r="AI168" s="90"/>
      <c r="AJ168" s="90">
        <v>22</v>
      </c>
      <c r="AK168" s="90"/>
      <c r="AL168" s="90"/>
      <c r="AM168" s="90"/>
      <c r="AN168" s="90"/>
      <c r="AO168" s="90"/>
      <c r="AP168" s="90"/>
      <c r="AQ168" s="90">
        <v>1</v>
      </c>
      <c r="AR168" s="90"/>
      <c r="AS168" s="90"/>
      <c r="AT168" s="90">
        <v>35</v>
      </c>
      <c r="AU168" s="90"/>
      <c r="AV168" s="90"/>
      <c r="AW168" s="86">
        <v>177</v>
      </c>
      <c r="AX168" s="86"/>
      <c r="AY168" s="86"/>
      <c r="AZ168" s="103"/>
      <c r="BA168" s="103"/>
      <c r="BB168" s="103"/>
      <c r="BC168" s="103"/>
      <c r="BD168" s="103"/>
      <c r="BE168" s="103"/>
      <c r="BF168" s="103"/>
    </row>
    <row r="169" spans="1:59" ht="13.5" hidden="1" customHeight="1" x14ac:dyDescent="0.2"/>
    <row r="170" spans="1:59" ht="13.5" hidden="1" customHeight="1" x14ac:dyDescent="0.2">
      <c r="A170" s="89" t="s">
        <v>161</v>
      </c>
      <c r="B170" s="92" t="s">
        <v>247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 t="s">
        <v>230</v>
      </c>
      <c r="U170" s="92"/>
      <c r="V170" s="92"/>
      <c r="W170" s="92"/>
      <c r="X170" s="92"/>
      <c r="Y170" s="92"/>
      <c r="Z170" s="92"/>
      <c r="AA170" s="92"/>
      <c r="AB170" s="92"/>
      <c r="AC170" s="92" t="s">
        <v>231</v>
      </c>
      <c r="AD170" s="92"/>
      <c r="AE170" s="92"/>
      <c r="AF170" s="92"/>
      <c r="AG170" s="92"/>
      <c r="AH170" s="92"/>
      <c r="AI170" s="92"/>
      <c r="AJ170" s="89" t="s">
        <v>232</v>
      </c>
      <c r="AK170" s="89"/>
      <c r="AL170" s="89"/>
      <c r="AM170" s="89" t="s">
        <v>233</v>
      </c>
      <c r="AN170" s="89"/>
      <c r="AO170" s="89"/>
      <c r="AP170" s="92" t="s">
        <v>133</v>
      </c>
      <c r="AQ170" s="92"/>
      <c r="AR170" s="92"/>
      <c r="AS170" s="92" t="s">
        <v>234</v>
      </c>
      <c r="AT170" s="92"/>
      <c r="AU170" s="92"/>
      <c r="AV170" s="92"/>
      <c r="AW170" s="89" t="s">
        <v>235</v>
      </c>
      <c r="AX170" s="89"/>
      <c r="AY170" s="89"/>
      <c r="AZ170" s="14"/>
      <c r="BA170" s="16"/>
      <c r="BB170" s="16"/>
      <c r="BC170" s="12"/>
      <c r="BD170" s="12"/>
      <c r="BE170" s="16"/>
      <c r="BF170" s="12"/>
      <c r="BG170" s="16"/>
    </row>
    <row r="171" spans="1:59" ht="13.5" hidden="1" customHeight="1" x14ac:dyDescent="0.2">
      <c r="A171" s="89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 t="s">
        <v>95</v>
      </c>
      <c r="AD171" s="92"/>
      <c r="AE171" s="92"/>
      <c r="AF171" s="92"/>
      <c r="AG171" s="92"/>
      <c r="AH171" s="92"/>
      <c r="AI171" s="92"/>
      <c r="AJ171" s="92" t="s">
        <v>239</v>
      </c>
      <c r="AK171" s="92"/>
      <c r="AL171" s="92"/>
      <c r="AM171" s="89"/>
      <c r="AN171" s="93"/>
      <c r="AO171" s="89"/>
      <c r="AP171" s="92"/>
      <c r="AQ171" s="93"/>
      <c r="AR171" s="92"/>
      <c r="AS171" s="92"/>
      <c r="AT171" s="93"/>
      <c r="AU171" s="93"/>
      <c r="AV171" s="92"/>
      <c r="AW171" s="89"/>
      <c r="AX171" s="93"/>
      <c r="AY171" s="89"/>
      <c r="AZ171" s="12"/>
      <c r="BA171" s="16"/>
      <c r="BB171" s="16"/>
      <c r="BC171" s="12"/>
      <c r="BD171" s="16"/>
      <c r="BE171" s="16"/>
      <c r="BF171" s="12"/>
      <c r="BG171" s="16"/>
    </row>
    <row r="172" spans="1:59" ht="13.5" hidden="1" customHeight="1" x14ac:dyDescent="0.2">
      <c r="A172" s="89"/>
      <c r="B172" s="92" t="s">
        <v>133</v>
      </c>
      <c r="C172" s="92"/>
      <c r="D172" s="92"/>
      <c r="E172" s="92"/>
      <c r="F172" s="92"/>
      <c r="G172" s="92"/>
      <c r="H172" s="92" t="s">
        <v>240</v>
      </c>
      <c r="I172" s="92"/>
      <c r="J172" s="92"/>
      <c r="K172" s="92"/>
      <c r="L172" s="92"/>
      <c r="M172" s="92"/>
      <c r="N172" s="92" t="s">
        <v>241</v>
      </c>
      <c r="O172" s="92"/>
      <c r="P172" s="92"/>
      <c r="Q172" s="92"/>
      <c r="R172" s="92"/>
      <c r="S172" s="92"/>
      <c r="T172" s="92" t="s">
        <v>133</v>
      </c>
      <c r="U172" s="92"/>
      <c r="V172" s="92"/>
      <c r="W172" s="92" t="s">
        <v>240</v>
      </c>
      <c r="X172" s="92"/>
      <c r="Y172" s="92"/>
      <c r="Z172" s="92" t="s">
        <v>241</v>
      </c>
      <c r="AA172" s="92"/>
      <c r="AB172" s="92"/>
      <c r="AC172" s="92" t="s">
        <v>133</v>
      </c>
      <c r="AD172" s="92"/>
      <c r="AE172" s="92"/>
      <c r="AF172" s="92" t="s">
        <v>240</v>
      </c>
      <c r="AG172" s="92"/>
      <c r="AH172" s="92" t="s">
        <v>241</v>
      </c>
      <c r="AI172" s="92"/>
      <c r="AJ172" s="92"/>
      <c r="AK172" s="92"/>
      <c r="AL172" s="92"/>
      <c r="AM172" s="89"/>
      <c r="AN172" s="89"/>
      <c r="AO172" s="89"/>
      <c r="AP172" s="92"/>
      <c r="AQ172" s="92"/>
      <c r="AR172" s="92"/>
      <c r="AS172" s="92"/>
      <c r="AT172" s="93"/>
      <c r="AU172" s="93"/>
      <c r="AV172" s="92"/>
      <c r="AW172" s="89"/>
      <c r="AX172" s="93"/>
      <c r="AY172" s="89"/>
      <c r="AZ172" s="12"/>
      <c r="BA172" s="16"/>
      <c r="BB172" s="16"/>
      <c r="BC172" s="12"/>
      <c r="BD172" s="16"/>
      <c r="BE172" s="16"/>
      <c r="BF172" s="12"/>
      <c r="BG172" s="16"/>
    </row>
    <row r="173" spans="1:59" ht="13.5" hidden="1" customHeight="1" x14ac:dyDescent="0.2">
      <c r="A173" s="89"/>
      <c r="B173" s="89" t="s">
        <v>242</v>
      </c>
      <c r="C173" s="89"/>
      <c r="D173" s="89"/>
      <c r="E173" s="92" t="s">
        <v>246</v>
      </c>
      <c r="F173" s="92"/>
      <c r="G173" s="92"/>
      <c r="H173" s="89" t="s">
        <v>242</v>
      </c>
      <c r="I173" s="89"/>
      <c r="J173" s="89"/>
      <c r="K173" s="92" t="s">
        <v>246</v>
      </c>
      <c r="L173" s="92"/>
      <c r="M173" s="92"/>
      <c r="N173" s="89" t="s">
        <v>242</v>
      </c>
      <c r="O173" s="89"/>
      <c r="P173" s="89"/>
      <c r="Q173" s="92" t="s">
        <v>246</v>
      </c>
      <c r="R173" s="92"/>
      <c r="S173" s="92"/>
      <c r="T173" s="89" t="s">
        <v>242</v>
      </c>
      <c r="U173" s="89"/>
      <c r="V173" s="89"/>
      <c r="W173" s="89" t="s">
        <v>242</v>
      </c>
      <c r="X173" s="89"/>
      <c r="Y173" s="89"/>
      <c r="Z173" s="89" t="s">
        <v>242</v>
      </c>
      <c r="AA173" s="89"/>
      <c r="AB173" s="89"/>
      <c r="AC173" s="89" t="s">
        <v>242</v>
      </c>
      <c r="AD173" s="89"/>
      <c r="AE173" s="89"/>
      <c r="AF173" s="89" t="s">
        <v>242</v>
      </c>
      <c r="AG173" s="89"/>
      <c r="AH173" s="89" t="s">
        <v>242</v>
      </c>
      <c r="AI173" s="89"/>
      <c r="AJ173" s="89" t="s">
        <v>242</v>
      </c>
      <c r="AK173" s="89"/>
      <c r="AL173" s="89"/>
      <c r="AM173" s="89" t="s">
        <v>242</v>
      </c>
      <c r="AN173" s="89"/>
      <c r="AO173" s="89"/>
      <c r="AP173" s="89" t="s">
        <v>242</v>
      </c>
      <c r="AQ173" s="89"/>
      <c r="AR173" s="89"/>
      <c r="AS173" s="92"/>
      <c r="AT173" s="92"/>
      <c r="AU173" s="92"/>
      <c r="AV173" s="92"/>
      <c r="AW173" s="89"/>
      <c r="AX173" s="89"/>
      <c r="AY173" s="89"/>
      <c r="AZ173" s="12"/>
      <c r="BA173" s="16"/>
      <c r="BB173" s="16"/>
      <c r="BC173" s="12"/>
      <c r="BD173" s="16"/>
      <c r="BE173" s="16"/>
      <c r="BF173" s="12"/>
      <c r="BG173" s="16"/>
    </row>
    <row r="174" spans="1:59" ht="13.5" hidden="1" customHeight="1" x14ac:dyDescent="0.2">
      <c r="A174" s="2" t="s">
        <v>206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12"/>
      <c r="BA174" s="16"/>
      <c r="BB174" s="16"/>
      <c r="BC174" s="12"/>
      <c r="BD174" s="12"/>
      <c r="BE174" s="16"/>
      <c r="BF174" s="12"/>
      <c r="BG174" s="16"/>
    </row>
    <row r="175" spans="1:59" ht="13.5" hidden="1" customHeight="1" x14ac:dyDescent="0.2">
      <c r="A175" s="2" t="s">
        <v>207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12"/>
      <c r="BA175" s="16"/>
      <c r="BB175" s="16"/>
      <c r="BC175" s="12"/>
      <c r="BD175" s="12"/>
      <c r="BE175" s="16"/>
      <c r="BF175" s="12"/>
      <c r="BG175" s="16"/>
    </row>
    <row r="176" spans="1:59" ht="13.5" hidden="1" customHeight="1" x14ac:dyDescent="0.2">
      <c r="A176" s="2" t="s">
        <v>208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12"/>
      <c r="BA176" s="16"/>
      <c r="BB176" s="16"/>
      <c r="BC176" s="12"/>
      <c r="BD176" s="12"/>
      <c r="BE176" s="16"/>
      <c r="BF176" s="12"/>
      <c r="BG176" s="16"/>
    </row>
    <row r="177" spans="1:59" ht="13.5" hidden="1" customHeight="1" x14ac:dyDescent="0.2">
      <c r="A177" s="2" t="s">
        <v>209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12"/>
      <c r="BA177" s="16"/>
      <c r="BB177" s="16"/>
      <c r="BC177" s="12"/>
      <c r="BD177" s="12"/>
      <c r="BE177" s="16"/>
      <c r="BF177" s="12"/>
      <c r="BG177" s="16"/>
    </row>
    <row r="178" spans="1:59" ht="13.5" hidden="1" customHeight="1" x14ac:dyDescent="0.2">
      <c r="A178" s="2" t="s">
        <v>210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12"/>
      <c r="BA178" s="16"/>
      <c r="BB178" s="16"/>
      <c r="BC178" s="12"/>
      <c r="BD178" s="12"/>
      <c r="BE178" s="16"/>
      <c r="BF178" s="12"/>
      <c r="BG178" s="16"/>
    </row>
    <row r="179" spans="1:59" ht="13.5" hidden="1" customHeight="1" x14ac:dyDescent="0.2">
      <c r="A179" s="13" t="s">
        <v>133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12"/>
      <c r="BA179" s="16"/>
      <c r="BB179" s="16"/>
      <c r="BC179" s="12"/>
      <c r="BD179" s="12"/>
      <c r="BE179" s="16"/>
      <c r="BF179" s="12"/>
      <c r="BG179" s="16"/>
    </row>
  </sheetData>
  <mergeCells count="2099"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M145:AN145"/>
    <mergeCell ref="AO145:AP145"/>
    <mergeCell ref="AQ145:AS145"/>
    <mergeCell ref="AT145:AV145"/>
    <mergeCell ref="AW145:AY145"/>
    <mergeCell ref="AZ145:BB145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140:D140"/>
    <mergeCell ref="E140:G140"/>
    <mergeCell ref="H140:J140"/>
    <mergeCell ref="K140:M140"/>
    <mergeCell ref="N140:P140"/>
    <mergeCell ref="Q140:S140"/>
    <mergeCell ref="T140:V140"/>
    <mergeCell ref="BA140:BC140"/>
    <mergeCell ref="BD140:BF140"/>
    <mergeCell ref="BG140:BI140"/>
    <mergeCell ref="BJ140:BM140"/>
    <mergeCell ref="BN138:BP138"/>
    <mergeCell ref="B137:D137"/>
    <mergeCell ref="E137:G137"/>
    <mergeCell ref="H137:J137"/>
    <mergeCell ref="K137:M137"/>
    <mergeCell ref="N137:P137"/>
    <mergeCell ref="Q137:S137"/>
    <mergeCell ref="T137:V137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F139:AG139"/>
    <mergeCell ref="AH139:AI139"/>
    <mergeCell ref="AJ139:AL139"/>
    <mergeCell ref="AM139:AN139"/>
    <mergeCell ref="AO139:AP139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BN140:BP140"/>
    <mergeCell ref="B139:D139"/>
    <mergeCell ref="E139:G139"/>
    <mergeCell ref="H139:J139"/>
    <mergeCell ref="K139:M139"/>
    <mergeCell ref="N139:P139"/>
    <mergeCell ref="Q139:S139"/>
    <mergeCell ref="T139:V139"/>
    <mergeCell ref="AQ139:AS139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G139:BI139"/>
    <mergeCell ref="BJ139:BM139"/>
    <mergeCell ref="BN139:BP139"/>
    <mergeCell ref="B138:D138"/>
    <mergeCell ref="E138:G138"/>
    <mergeCell ref="H138:J138"/>
    <mergeCell ref="K138:M138"/>
    <mergeCell ref="N138:P138"/>
    <mergeCell ref="AT139:AU139"/>
    <mergeCell ref="AV139:AW139"/>
    <mergeCell ref="AX139:AZ139"/>
    <mergeCell ref="BA139:BC139"/>
    <mergeCell ref="BD139:BF139"/>
    <mergeCell ref="AC139:AE139"/>
    <mergeCell ref="AC137:AE137"/>
    <mergeCell ref="AF137:AG137"/>
    <mergeCell ref="AH137:AI137"/>
    <mergeCell ref="AJ137:AL137"/>
    <mergeCell ref="BA137:BC137"/>
    <mergeCell ref="BD137:BF137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BG137:BI137"/>
    <mergeCell ref="BJ137:BM137"/>
    <mergeCell ref="BN137:BP137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G136:BI136"/>
    <mergeCell ref="BJ136:BM136"/>
    <mergeCell ref="BN136:BP136"/>
    <mergeCell ref="B135:D135"/>
    <mergeCell ref="E135:G135"/>
    <mergeCell ref="H135:J135"/>
    <mergeCell ref="K135:M135"/>
    <mergeCell ref="N135:P135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A134:BC134"/>
    <mergeCell ref="BD134:BF134"/>
    <mergeCell ref="BG134:BI134"/>
    <mergeCell ref="BJ134:BM134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G133:BI133"/>
    <mergeCell ref="BJ133:BM133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N132:BP132"/>
    <mergeCell ref="B131:D131"/>
    <mergeCell ref="E131:G131"/>
    <mergeCell ref="H131:J131"/>
    <mergeCell ref="K131:M131"/>
    <mergeCell ref="N131:P131"/>
    <mergeCell ref="Q131:S131"/>
    <mergeCell ref="T131:V131"/>
    <mergeCell ref="BA131:BC131"/>
    <mergeCell ref="BD131:BF131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BG130:BI130"/>
    <mergeCell ref="BJ130:BM130"/>
    <mergeCell ref="BN130:BP130"/>
    <mergeCell ref="B129:D129"/>
    <mergeCell ref="E129:G129"/>
    <mergeCell ref="H129:J129"/>
    <mergeCell ref="K129:M129"/>
    <mergeCell ref="N129:P129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V128:AW128"/>
    <mergeCell ref="AX128:AZ128"/>
    <mergeCell ref="BA128:BC128"/>
    <mergeCell ref="BD128:BF128"/>
    <mergeCell ref="BG128:BI128"/>
    <mergeCell ref="AH128:AI128"/>
    <mergeCell ref="AJ128:AL128"/>
    <mergeCell ref="AM128:AN128"/>
    <mergeCell ref="AO128:AP128"/>
    <mergeCell ref="AQ128:AS128"/>
    <mergeCell ref="AT128:AU128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Z61:AZ66"/>
    <mergeCell ref="BA61:BA66"/>
    <mergeCell ref="B67:BA67"/>
    <mergeCell ref="A68:A73"/>
    <mergeCell ref="B68:B73"/>
    <mergeCell ref="C68:C73"/>
    <mergeCell ref="D68:D73"/>
    <mergeCell ref="E68:E73"/>
    <mergeCell ref="F68:F73"/>
    <mergeCell ref="AS61:AS66"/>
    <mergeCell ref="AT61:AT66"/>
    <mergeCell ref="AU61:AU66"/>
    <mergeCell ref="AV61:AV66"/>
    <mergeCell ref="AW61:AW66"/>
    <mergeCell ref="AX61:AX66"/>
    <mergeCell ref="AM61:AM66"/>
    <mergeCell ref="AN61:AN66"/>
    <mergeCell ref="AO61:AO66"/>
    <mergeCell ref="AP61:AP66"/>
    <mergeCell ref="AQ61:AQ66"/>
    <mergeCell ref="AR61:AR66"/>
    <mergeCell ref="AG61:AG66"/>
    <mergeCell ref="AH61:AH66"/>
    <mergeCell ref="AI61:AI66"/>
    <mergeCell ref="AJ61:AJ66"/>
    <mergeCell ref="AK61:AK66"/>
    <mergeCell ref="AL61:AL66"/>
    <mergeCell ref="AA61:AA66"/>
    <mergeCell ref="AB61:AB66"/>
    <mergeCell ref="AC61:AC66"/>
    <mergeCell ref="AD61:AD66"/>
    <mergeCell ref="AA68:AA73"/>
    <mergeCell ref="W61:W66"/>
    <mergeCell ref="X61:X66"/>
    <mergeCell ref="Y61:Y66"/>
    <mergeCell ref="Z61:Z66"/>
    <mergeCell ref="O61:O66"/>
    <mergeCell ref="P61:P66"/>
    <mergeCell ref="Q61:Q66"/>
    <mergeCell ref="R61:R66"/>
    <mergeCell ref="S61:S66"/>
    <mergeCell ref="T61:T66"/>
    <mergeCell ref="I61:I66"/>
    <mergeCell ref="J61:J66"/>
    <mergeCell ref="K61:K66"/>
    <mergeCell ref="L61:L66"/>
    <mergeCell ref="M61:M66"/>
    <mergeCell ref="N61:N66"/>
    <mergeCell ref="AY61:AY66"/>
    <mergeCell ref="BA54:BA59"/>
    <mergeCell ref="B60:BA60"/>
    <mergeCell ref="A61:A66"/>
    <mergeCell ref="B61:B66"/>
    <mergeCell ref="C61:C66"/>
    <mergeCell ref="D61:D66"/>
    <mergeCell ref="E61:E66"/>
    <mergeCell ref="F61:F66"/>
    <mergeCell ref="G61:G66"/>
    <mergeCell ref="H61:H66"/>
    <mergeCell ref="AU54:AU59"/>
    <mergeCell ref="AV54:AV59"/>
    <mergeCell ref="AW54:AW59"/>
    <mergeCell ref="AX54:AX59"/>
    <mergeCell ref="AY54:AY59"/>
    <mergeCell ref="AZ54:AZ59"/>
    <mergeCell ref="Z54:Z59"/>
    <mergeCell ref="AP54:AP59"/>
    <mergeCell ref="AQ54:AQ59"/>
    <mergeCell ref="AR54:AR59"/>
    <mergeCell ref="AS54:AS59"/>
    <mergeCell ref="AT54:AT59"/>
    <mergeCell ref="T54:T59"/>
    <mergeCell ref="U54:U59"/>
    <mergeCell ref="V54:V59"/>
    <mergeCell ref="W54:W59"/>
    <mergeCell ref="X54:X59"/>
    <mergeCell ref="Y54:Y59"/>
    <mergeCell ref="AE61:AE66"/>
    <mergeCell ref="AF61:AF66"/>
    <mergeCell ref="U61:U66"/>
    <mergeCell ref="V61:V66"/>
    <mergeCell ref="AZ47:AZ52"/>
    <mergeCell ref="BA47:BA52"/>
    <mergeCell ref="B53:BA53"/>
    <mergeCell ref="A54:A59"/>
    <mergeCell ref="B54:B59"/>
    <mergeCell ref="C54:C59"/>
    <mergeCell ref="P54:P59"/>
    <mergeCell ref="Q54:Q59"/>
    <mergeCell ref="R54:R59"/>
    <mergeCell ref="S54:S59"/>
    <mergeCell ref="AT47:AT52"/>
    <mergeCell ref="AU47:AU52"/>
    <mergeCell ref="AV47:AV52"/>
    <mergeCell ref="AW47:AW52"/>
    <mergeCell ref="AX47:AX52"/>
    <mergeCell ref="AY47:AY52"/>
    <mergeCell ref="AN47:AN52"/>
    <mergeCell ref="AO47:AO52"/>
    <mergeCell ref="AP47:AP52"/>
    <mergeCell ref="AQ47:AQ52"/>
    <mergeCell ref="AR47:AR52"/>
    <mergeCell ref="AS47:AS52"/>
    <mergeCell ref="S47:S52"/>
    <mergeCell ref="T47:T52"/>
    <mergeCell ref="U47:U52"/>
    <mergeCell ref="V47:V52"/>
    <mergeCell ref="W47:W52"/>
    <mergeCell ref="AM47:AM52"/>
    <mergeCell ref="A47:A52"/>
    <mergeCell ref="B47:B52"/>
    <mergeCell ref="C47:C52"/>
    <mergeCell ref="D47:D52"/>
    <mergeCell ref="E47:E52"/>
    <mergeCell ref="R47:R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</mergeCells>
  <pageMargins left="0.36" right="0.37" top="0.45" bottom="0.54" header="0" footer="0"/>
  <pageSetup paperSize="9" scale="8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C70"/>
  <sheetViews>
    <sheetView tabSelected="1" zoomScale="84" zoomScaleNormal="84" workbookViewId="0">
      <pane ySplit="7" topLeftCell="A8" activePane="bottomLeft" state="frozen"/>
      <selection activeCell="B1" sqref="B1"/>
      <selection pane="bottomLeft" activeCell="X52" sqref="X52"/>
    </sheetView>
  </sheetViews>
  <sheetFormatPr defaultColWidth="14.6640625" defaultRowHeight="12.75" x14ac:dyDescent="0.2"/>
  <cols>
    <col min="1" max="1" width="11.6640625" style="17" customWidth="1"/>
    <col min="2" max="2" width="35.83203125" style="17" customWidth="1"/>
    <col min="3" max="3" width="5" style="17" customWidth="1"/>
    <col min="4" max="6" width="5.33203125" style="17" customWidth="1"/>
    <col min="7" max="12" width="6.6640625" style="17" customWidth="1"/>
    <col min="13" max="13" width="0" style="17" hidden="1" customWidth="1"/>
    <col min="14" max="29" width="6.1640625" style="17" customWidth="1"/>
    <col min="30" max="16384" width="14.6640625" style="17"/>
  </cols>
  <sheetData>
    <row r="1" spans="1:29" ht="12.75" customHeight="1" x14ac:dyDescent="0.2">
      <c r="A1" s="110" t="s">
        <v>113</v>
      </c>
      <c r="B1" s="111" t="s">
        <v>115</v>
      </c>
      <c r="C1" s="124" t="s">
        <v>116</v>
      </c>
      <c r="D1" s="125"/>
      <c r="E1" s="125"/>
      <c r="F1" s="126"/>
      <c r="G1" s="112" t="s">
        <v>258</v>
      </c>
      <c r="H1" s="111"/>
      <c r="I1" s="111"/>
      <c r="J1" s="111"/>
      <c r="K1" s="111"/>
      <c r="L1" s="111"/>
      <c r="M1" s="113"/>
      <c r="N1" s="114" t="s">
        <v>117</v>
      </c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x14ac:dyDescent="0.2">
      <c r="A2" s="110"/>
      <c r="B2" s="111"/>
      <c r="C2" s="127"/>
      <c r="D2" s="128"/>
      <c r="E2" s="128"/>
      <c r="F2" s="129"/>
      <c r="G2" s="112"/>
      <c r="H2" s="111"/>
      <c r="I2" s="111"/>
      <c r="J2" s="111"/>
      <c r="K2" s="111"/>
      <c r="L2" s="111"/>
      <c r="M2" s="113"/>
      <c r="N2" s="114" t="s">
        <v>118</v>
      </c>
      <c r="O2" s="110"/>
      <c r="P2" s="110"/>
      <c r="Q2" s="117"/>
      <c r="R2" s="118" t="s">
        <v>119</v>
      </c>
      <c r="S2" s="110"/>
      <c r="T2" s="110"/>
      <c r="U2" s="110"/>
      <c r="V2" s="114" t="s">
        <v>120</v>
      </c>
      <c r="W2" s="110"/>
      <c r="X2" s="110"/>
      <c r="Y2" s="117"/>
      <c r="Z2" s="118" t="s">
        <v>121</v>
      </c>
      <c r="AA2" s="110"/>
      <c r="AB2" s="110"/>
      <c r="AC2" s="110"/>
    </row>
    <row r="3" spans="1:29" x14ac:dyDescent="0.2">
      <c r="A3" s="110"/>
      <c r="B3" s="111"/>
      <c r="C3" s="115" t="s">
        <v>254</v>
      </c>
      <c r="D3" s="115" t="s">
        <v>255</v>
      </c>
      <c r="E3" s="115" t="s">
        <v>256</v>
      </c>
      <c r="F3" s="116" t="s">
        <v>257</v>
      </c>
      <c r="G3" s="119" t="s">
        <v>122</v>
      </c>
      <c r="H3" s="120" t="s">
        <v>123</v>
      </c>
      <c r="I3" s="111" t="s">
        <v>124</v>
      </c>
      <c r="J3" s="111"/>
      <c r="K3" s="111"/>
      <c r="L3" s="111"/>
      <c r="M3" s="113"/>
      <c r="N3" s="114" t="s">
        <v>125</v>
      </c>
      <c r="O3" s="110"/>
      <c r="P3" s="110" t="s">
        <v>126</v>
      </c>
      <c r="Q3" s="117"/>
      <c r="R3" s="118" t="s">
        <v>127</v>
      </c>
      <c r="S3" s="110"/>
      <c r="T3" s="110" t="s">
        <v>128</v>
      </c>
      <c r="U3" s="110"/>
      <c r="V3" s="114" t="s">
        <v>129</v>
      </c>
      <c r="W3" s="110"/>
      <c r="X3" s="110" t="s">
        <v>130</v>
      </c>
      <c r="Y3" s="117"/>
      <c r="Z3" s="118" t="s">
        <v>131</v>
      </c>
      <c r="AA3" s="110"/>
      <c r="AB3" s="110" t="s">
        <v>132</v>
      </c>
      <c r="AC3" s="110"/>
    </row>
    <row r="4" spans="1:29" x14ac:dyDescent="0.2">
      <c r="A4" s="110"/>
      <c r="B4" s="111"/>
      <c r="C4" s="115"/>
      <c r="D4" s="115"/>
      <c r="E4" s="115"/>
      <c r="F4" s="116"/>
      <c r="G4" s="119"/>
      <c r="H4" s="120"/>
      <c r="I4" s="107" t="s">
        <v>133</v>
      </c>
      <c r="J4" s="138" t="s">
        <v>134</v>
      </c>
      <c r="K4" s="138"/>
      <c r="L4" s="138"/>
      <c r="M4" s="139"/>
      <c r="N4" s="114" t="s">
        <v>135</v>
      </c>
      <c r="O4" s="110"/>
      <c r="P4" s="110" t="s">
        <v>136</v>
      </c>
      <c r="Q4" s="117"/>
      <c r="R4" s="118" t="s">
        <v>137</v>
      </c>
      <c r="S4" s="110"/>
      <c r="T4" s="110" t="s">
        <v>136</v>
      </c>
      <c r="U4" s="117"/>
      <c r="V4" s="118" t="s">
        <v>137</v>
      </c>
      <c r="W4" s="110"/>
      <c r="X4" s="110" t="s">
        <v>284</v>
      </c>
      <c r="Y4" s="117"/>
      <c r="Z4" s="118" t="s">
        <v>135</v>
      </c>
      <c r="AA4" s="110"/>
      <c r="AB4" s="110" t="s">
        <v>282</v>
      </c>
      <c r="AC4" s="110"/>
    </row>
    <row r="5" spans="1:29" ht="33" customHeight="1" x14ac:dyDescent="0.2">
      <c r="A5" s="110"/>
      <c r="B5" s="111"/>
      <c r="C5" s="115"/>
      <c r="D5" s="115"/>
      <c r="E5" s="115"/>
      <c r="F5" s="116"/>
      <c r="G5" s="119"/>
      <c r="H5" s="120"/>
      <c r="I5" s="107"/>
      <c r="J5" s="115" t="s">
        <v>138</v>
      </c>
      <c r="K5" s="115" t="s">
        <v>139</v>
      </c>
      <c r="L5" s="115" t="s">
        <v>140</v>
      </c>
      <c r="M5" s="137" t="s">
        <v>141</v>
      </c>
      <c r="N5" s="123" t="s">
        <v>142</v>
      </c>
      <c r="O5" s="115" t="s">
        <v>124</v>
      </c>
      <c r="P5" s="115" t="s">
        <v>142</v>
      </c>
      <c r="Q5" s="121" t="s">
        <v>124</v>
      </c>
      <c r="R5" s="122" t="s">
        <v>142</v>
      </c>
      <c r="S5" s="115" t="s">
        <v>124</v>
      </c>
      <c r="T5" s="115" t="s">
        <v>142</v>
      </c>
      <c r="U5" s="115" t="s">
        <v>124</v>
      </c>
      <c r="V5" s="123" t="s">
        <v>142</v>
      </c>
      <c r="W5" s="115" t="s">
        <v>124</v>
      </c>
      <c r="X5" s="115" t="s">
        <v>142</v>
      </c>
      <c r="Y5" s="121" t="s">
        <v>124</v>
      </c>
      <c r="Z5" s="122" t="s">
        <v>142</v>
      </c>
      <c r="AA5" s="115" t="s">
        <v>124</v>
      </c>
      <c r="AB5" s="115" t="s">
        <v>142</v>
      </c>
      <c r="AC5" s="115" t="s">
        <v>124</v>
      </c>
    </row>
    <row r="6" spans="1:29" ht="33" customHeight="1" x14ac:dyDescent="0.2">
      <c r="A6" s="110"/>
      <c r="B6" s="111"/>
      <c r="C6" s="115"/>
      <c r="D6" s="115"/>
      <c r="E6" s="115"/>
      <c r="F6" s="116"/>
      <c r="G6" s="119"/>
      <c r="H6" s="120"/>
      <c r="I6" s="107"/>
      <c r="J6" s="115"/>
      <c r="K6" s="115"/>
      <c r="L6" s="115"/>
      <c r="M6" s="137"/>
      <c r="N6" s="123"/>
      <c r="O6" s="115"/>
      <c r="P6" s="115"/>
      <c r="Q6" s="121"/>
      <c r="R6" s="122"/>
      <c r="S6" s="115"/>
      <c r="T6" s="115"/>
      <c r="U6" s="115"/>
      <c r="V6" s="123"/>
      <c r="W6" s="115"/>
      <c r="X6" s="115"/>
      <c r="Y6" s="121"/>
      <c r="Z6" s="122"/>
      <c r="AA6" s="115"/>
      <c r="AB6" s="115"/>
      <c r="AC6" s="115"/>
    </row>
    <row r="7" spans="1:29" ht="33" customHeight="1" x14ac:dyDescent="0.2">
      <c r="A7" s="82"/>
      <c r="B7" s="140" t="s">
        <v>290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  <c r="M7" s="83"/>
      <c r="N7" s="84">
        <f>N60/17</f>
        <v>52.764705882352942</v>
      </c>
      <c r="O7" s="84">
        <f t="shared" ref="O7:AC7" si="0">O60/17</f>
        <v>36</v>
      </c>
      <c r="P7" s="84">
        <f>P60/23</f>
        <v>53.217391304347828</v>
      </c>
      <c r="Q7" s="84">
        <f>Q60/23</f>
        <v>36</v>
      </c>
      <c r="R7" s="84">
        <f>(R60-72)/14</f>
        <v>53.785714285714285</v>
      </c>
      <c r="S7" s="84">
        <f>S60/16</f>
        <v>36</v>
      </c>
      <c r="T7" s="84">
        <f>(T60-360)/13</f>
        <v>53.846153846153847</v>
      </c>
      <c r="U7" s="84">
        <f>U60/23</f>
        <v>36</v>
      </c>
      <c r="V7" s="84">
        <f>(V60-144)/12</f>
        <v>53.916666666666664</v>
      </c>
      <c r="W7" s="84">
        <f>W60/16</f>
        <v>36</v>
      </c>
      <c r="X7" s="84">
        <f>(X60-252)/16</f>
        <v>53.9375</v>
      </c>
      <c r="Y7" s="84">
        <f>Y60/23</f>
        <v>36</v>
      </c>
      <c r="Z7" s="84">
        <f>(Z60-540)/2</f>
        <v>54</v>
      </c>
      <c r="AA7" s="84">
        <f t="shared" si="0"/>
        <v>36</v>
      </c>
      <c r="AB7" s="84"/>
      <c r="AC7" s="84"/>
    </row>
    <row r="8" spans="1:29" s="31" customFormat="1" ht="25.5" x14ac:dyDescent="0.2">
      <c r="A8" s="27" t="s">
        <v>251</v>
      </c>
      <c r="B8" s="28" t="s">
        <v>157</v>
      </c>
      <c r="C8" s="29"/>
      <c r="D8" s="29">
        <f t="shared" ref="D8" si="1">D9+D20</f>
        <v>4</v>
      </c>
      <c r="E8" s="29">
        <f>E9+E20</f>
        <v>6</v>
      </c>
      <c r="F8" s="53">
        <f>F9+F20</f>
        <v>8</v>
      </c>
      <c r="G8" s="30">
        <f>G9+G20</f>
        <v>2476</v>
      </c>
      <c r="H8" s="30">
        <f t="shared" ref="H8:AC8" si="2">H9+H20</f>
        <v>788</v>
      </c>
      <c r="I8" s="30">
        <f t="shared" si="2"/>
        <v>1688</v>
      </c>
      <c r="J8" s="30">
        <f t="shared" si="2"/>
        <v>1176</v>
      </c>
      <c r="K8" s="30">
        <f t="shared" si="2"/>
        <v>470</v>
      </c>
      <c r="L8" s="30">
        <f t="shared" si="2"/>
        <v>42</v>
      </c>
      <c r="M8" s="54">
        <f t="shared" si="2"/>
        <v>0</v>
      </c>
      <c r="N8" s="43">
        <f t="shared" si="2"/>
        <v>703</v>
      </c>
      <c r="O8" s="30">
        <f t="shared" si="2"/>
        <v>482</v>
      </c>
      <c r="P8" s="30">
        <f t="shared" si="2"/>
        <v>976</v>
      </c>
      <c r="Q8" s="45">
        <f t="shared" si="2"/>
        <v>664</v>
      </c>
      <c r="R8" s="30">
        <f t="shared" si="2"/>
        <v>383</v>
      </c>
      <c r="S8" s="30">
        <f t="shared" si="2"/>
        <v>260</v>
      </c>
      <c r="T8" s="30">
        <f t="shared" si="2"/>
        <v>279</v>
      </c>
      <c r="U8" s="45">
        <f t="shared" si="2"/>
        <v>192</v>
      </c>
      <c r="V8" s="30">
        <f t="shared" si="2"/>
        <v>52</v>
      </c>
      <c r="W8" s="30">
        <f t="shared" si="2"/>
        <v>35</v>
      </c>
      <c r="X8" s="30">
        <f t="shared" si="2"/>
        <v>83</v>
      </c>
      <c r="Y8" s="45">
        <f t="shared" si="2"/>
        <v>55</v>
      </c>
      <c r="Z8" s="30"/>
      <c r="AA8" s="30"/>
      <c r="AB8" s="30"/>
      <c r="AC8" s="30"/>
    </row>
    <row r="9" spans="1:29" s="31" customFormat="1" x14ac:dyDescent="0.2">
      <c r="A9" s="27" t="s">
        <v>252</v>
      </c>
      <c r="B9" s="28" t="s">
        <v>0</v>
      </c>
      <c r="C9" s="29"/>
      <c r="D9" s="29">
        <f>COUNT(D10:D19)</f>
        <v>2</v>
      </c>
      <c r="E9" s="29">
        <v>5</v>
      </c>
      <c r="F9" s="29">
        <f>COUNT(F10:F19)</f>
        <v>7</v>
      </c>
      <c r="G9" s="30">
        <f>SUM(G10:G19)</f>
        <v>1648</v>
      </c>
      <c r="H9" s="30">
        <f t="shared" ref="H9:AC9" si="3">SUM(H10:H19)</f>
        <v>517</v>
      </c>
      <c r="I9" s="30">
        <f t="shared" si="3"/>
        <v>1131</v>
      </c>
      <c r="J9" s="30">
        <f t="shared" si="3"/>
        <v>735</v>
      </c>
      <c r="K9" s="30">
        <f>SUM(K10:K19)</f>
        <v>380</v>
      </c>
      <c r="L9" s="30">
        <f t="shared" si="3"/>
        <v>16</v>
      </c>
      <c r="M9" s="54">
        <f t="shared" si="3"/>
        <v>0</v>
      </c>
      <c r="N9" s="43">
        <f t="shared" si="3"/>
        <v>504</v>
      </c>
      <c r="O9" s="30">
        <f t="shared" si="3"/>
        <v>346</v>
      </c>
      <c r="P9" s="30">
        <f t="shared" si="3"/>
        <v>634</v>
      </c>
      <c r="Q9" s="45">
        <f t="shared" si="3"/>
        <v>436</v>
      </c>
      <c r="R9" s="30">
        <f t="shared" si="3"/>
        <v>307</v>
      </c>
      <c r="S9" s="30">
        <f>SUM(S10:S19)</f>
        <v>209</v>
      </c>
      <c r="T9" s="30">
        <f t="shared" si="3"/>
        <v>203</v>
      </c>
      <c r="U9" s="45">
        <f t="shared" si="3"/>
        <v>140</v>
      </c>
      <c r="V9" s="30"/>
      <c r="W9" s="30"/>
      <c r="X9" s="30"/>
      <c r="Y9" s="45"/>
      <c r="Z9" s="30"/>
      <c r="AA9" s="30"/>
      <c r="AB9" s="30"/>
      <c r="AC9" s="30"/>
    </row>
    <row r="10" spans="1:29" x14ac:dyDescent="0.2">
      <c r="A10" s="19" t="s">
        <v>5</v>
      </c>
      <c r="B10" s="32" t="s">
        <v>6</v>
      </c>
      <c r="C10" s="32"/>
      <c r="D10" s="19">
        <v>1</v>
      </c>
      <c r="E10" s="19"/>
      <c r="F10" s="33"/>
      <c r="G10" s="21">
        <f>N10+P10+R10+T10+V10+X10+Z10+AB10</f>
        <v>117</v>
      </c>
      <c r="H10" s="19">
        <f>G10-I10</f>
        <v>39</v>
      </c>
      <c r="I10" s="19">
        <f>O10+Q10+S10+U10+W10+Y10+AA10+AC10</f>
        <v>78</v>
      </c>
      <c r="J10" s="19">
        <f>I10-L10-K10</f>
        <v>78</v>
      </c>
      <c r="K10" s="19"/>
      <c r="L10" s="19"/>
      <c r="M10" s="34"/>
      <c r="N10" s="35">
        <v>117</v>
      </c>
      <c r="O10" s="19">
        <v>78</v>
      </c>
      <c r="P10" s="19"/>
      <c r="Q10" s="20"/>
      <c r="R10" s="21"/>
      <c r="S10" s="19"/>
      <c r="T10" s="19"/>
      <c r="U10" s="19"/>
      <c r="V10" s="35"/>
      <c r="W10" s="19"/>
      <c r="X10" s="19"/>
      <c r="Y10" s="20"/>
      <c r="Z10" s="21"/>
      <c r="AA10" s="19"/>
      <c r="AB10" s="19"/>
      <c r="AC10" s="19"/>
    </row>
    <row r="11" spans="1:29" x14ac:dyDescent="0.2">
      <c r="A11" s="19" t="s">
        <v>8</v>
      </c>
      <c r="B11" s="32" t="s">
        <v>9</v>
      </c>
      <c r="C11" s="32"/>
      <c r="D11" s="19"/>
      <c r="E11" s="19"/>
      <c r="F11" s="33">
        <v>3</v>
      </c>
      <c r="G11" s="21">
        <f t="shared" ref="G11:G19" si="4">N11+P11+R11+T11+V11+X11+Z11+AB11</f>
        <v>275</v>
      </c>
      <c r="H11" s="19">
        <f t="shared" ref="H11:H23" si="5">G11-I11</f>
        <v>80</v>
      </c>
      <c r="I11" s="19">
        <f t="shared" ref="I11:I19" si="6">O11+Q11+S11+U11+W11+Y11+AA11+AC11</f>
        <v>195</v>
      </c>
      <c r="J11" s="19">
        <f t="shared" ref="J11:J19" si="7">I11-L11-K11</f>
        <v>195</v>
      </c>
      <c r="K11" s="19"/>
      <c r="L11" s="19"/>
      <c r="M11" s="34"/>
      <c r="N11" s="35">
        <v>52</v>
      </c>
      <c r="O11" s="19">
        <v>34</v>
      </c>
      <c r="P11" s="19">
        <v>160</v>
      </c>
      <c r="Q11" s="20">
        <v>116</v>
      </c>
      <c r="R11" s="21">
        <v>63</v>
      </c>
      <c r="S11" s="19">
        <v>45</v>
      </c>
      <c r="T11" s="19"/>
      <c r="U11" s="19"/>
      <c r="V11" s="35"/>
      <c r="W11" s="19"/>
      <c r="X11" s="19"/>
      <c r="Y11" s="20"/>
      <c r="Z11" s="21"/>
      <c r="AA11" s="19"/>
      <c r="AB11" s="19"/>
      <c r="AC11" s="19"/>
    </row>
    <row r="12" spans="1:29" x14ac:dyDescent="0.2">
      <c r="A12" s="19" t="s">
        <v>10</v>
      </c>
      <c r="B12" s="32" t="s">
        <v>11</v>
      </c>
      <c r="C12" s="32"/>
      <c r="D12" s="19"/>
      <c r="E12" s="19">
        <v>2</v>
      </c>
      <c r="F12" s="33">
        <v>4</v>
      </c>
      <c r="G12" s="21">
        <f t="shared" si="4"/>
        <v>234</v>
      </c>
      <c r="H12" s="19">
        <f t="shared" si="5"/>
        <v>78</v>
      </c>
      <c r="I12" s="19">
        <f t="shared" si="6"/>
        <v>156</v>
      </c>
      <c r="J12" s="19">
        <f t="shared" si="7"/>
        <v>0</v>
      </c>
      <c r="K12" s="19">
        <v>156</v>
      </c>
      <c r="L12" s="19"/>
      <c r="M12" s="34"/>
      <c r="N12" s="35">
        <v>52</v>
      </c>
      <c r="O12" s="19">
        <v>34</v>
      </c>
      <c r="P12" s="19">
        <v>73</v>
      </c>
      <c r="Q12" s="20">
        <v>49</v>
      </c>
      <c r="R12" s="21">
        <v>42</v>
      </c>
      <c r="S12" s="19">
        <v>28</v>
      </c>
      <c r="T12" s="19">
        <v>67</v>
      </c>
      <c r="U12" s="19">
        <v>45</v>
      </c>
      <c r="V12" s="35"/>
      <c r="W12" s="19"/>
      <c r="X12" s="19"/>
      <c r="Y12" s="20"/>
      <c r="Z12" s="21"/>
      <c r="AA12" s="19"/>
      <c r="AB12" s="19"/>
      <c r="AC12" s="19"/>
    </row>
    <row r="13" spans="1:29" x14ac:dyDescent="0.2">
      <c r="A13" s="19" t="s">
        <v>13</v>
      </c>
      <c r="B13" s="32" t="s">
        <v>14</v>
      </c>
      <c r="C13" s="32"/>
      <c r="D13" s="19"/>
      <c r="E13" s="19"/>
      <c r="F13" s="33">
        <v>2</v>
      </c>
      <c r="G13" s="21">
        <f t="shared" si="4"/>
        <v>173</v>
      </c>
      <c r="H13" s="19">
        <f t="shared" si="5"/>
        <v>56</v>
      </c>
      <c r="I13" s="19">
        <f t="shared" si="6"/>
        <v>117</v>
      </c>
      <c r="J13" s="19">
        <f t="shared" si="7"/>
        <v>117</v>
      </c>
      <c r="K13" s="19"/>
      <c r="L13" s="19"/>
      <c r="M13" s="34"/>
      <c r="N13" s="35">
        <v>98</v>
      </c>
      <c r="O13" s="19">
        <v>71</v>
      </c>
      <c r="P13" s="19">
        <v>75</v>
      </c>
      <c r="Q13" s="20">
        <v>46</v>
      </c>
      <c r="R13" s="21"/>
      <c r="S13" s="19"/>
      <c r="T13" s="19"/>
      <c r="U13" s="19"/>
      <c r="V13" s="35"/>
      <c r="W13" s="19"/>
      <c r="X13" s="19"/>
      <c r="Y13" s="20"/>
      <c r="Z13" s="21"/>
      <c r="AA13" s="19"/>
      <c r="AB13" s="19"/>
      <c r="AC13" s="19"/>
    </row>
    <row r="14" spans="1:29" ht="25.5" x14ac:dyDescent="0.2">
      <c r="A14" s="19" t="s">
        <v>16</v>
      </c>
      <c r="B14" s="32" t="s">
        <v>17</v>
      </c>
      <c r="C14" s="32"/>
      <c r="D14" s="19">
        <v>2</v>
      </c>
      <c r="E14" s="19"/>
      <c r="F14" s="33"/>
      <c r="G14" s="21">
        <f t="shared" si="4"/>
        <v>234</v>
      </c>
      <c r="H14" s="19">
        <f t="shared" si="5"/>
        <v>78</v>
      </c>
      <c r="I14" s="19">
        <f t="shared" si="6"/>
        <v>156</v>
      </c>
      <c r="J14" s="19">
        <f t="shared" si="7"/>
        <v>156</v>
      </c>
      <c r="K14" s="19"/>
      <c r="L14" s="19"/>
      <c r="M14" s="34"/>
      <c r="N14" s="35"/>
      <c r="O14" s="19"/>
      <c r="P14" s="19">
        <v>234</v>
      </c>
      <c r="Q14" s="20">
        <v>156</v>
      </c>
      <c r="R14" s="21"/>
      <c r="S14" s="19"/>
      <c r="T14" s="19"/>
      <c r="U14" s="19"/>
      <c r="V14" s="35"/>
      <c r="W14" s="19"/>
      <c r="X14" s="19"/>
      <c r="Y14" s="20"/>
      <c r="Z14" s="21"/>
      <c r="AA14" s="19"/>
      <c r="AB14" s="19"/>
      <c r="AC14" s="19"/>
    </row>
    <row r="15" spans="1:29" x14ac:dyDescent="0.2">
      <c r="A15" s="19" t="s">
        <v>19</v>
      </c>
      <c r="B15" s="32" t="s">
        <v>20</v>
      </c>
      <c r="C15" s="32"/>
      <c r="D15" s="19"/>
      <c r="E15" s="19"/>
      <c r="F15" s="33">
        <v>1</v>
      </c>
      <c r="G15" s="21">
        <f t="shared" si="4"/>
        <v>117</v>
      </c>
      <c r="H15" s="19">
        <f t="shared" si="5"/>
        <v>39</v>
      </c>
      <c r="I15" s="19">
        <f t="shared" si="6"/>
        <v>78</v>
      </c>
      <c r="J15" s="19">
        <f t="shared" si="7"/>
        <v>40</v>
      </c>
      <c r="K15" s="19">
        <v>22</v>
      </c>
      <c r="L15" s="19">
        <v>16</v>
      </c>
      <c r="M15" s="34"/>
      <c r="N15" s="35">
        <v>117</v>
      </c>
      <c r="O15" s="19">
        <v>78</v>
      </c>
      <c r="P15" s="19"/>
      <c r="Q15" s="20"/>
      <c r="R15" s="21"/>
      <c r="S15" s="19"/>
      <c r="T15" s="19"/>
      <c r="U15" s="19"/>
      <c r="V15" s="35"/>
      <c r="W15" s="19"/>
      <c r="X15" s="19"/>
      <c r="Y15" s="20"/>
      <c r="Z15" s="21"/>
      <c r="AA15" s="19"/>
      <c r="AB15" s="19"/>
      <c r="AC15" s="19"/>
    </row>
    <row r="16" spans="1:29" x14ac:dyDescent="0.2">
      <c r="A16" s="19" t="s">
        <v>22</v>
      </c>
      <c r="B16" s="32" t="s">
        <v>23</v>
      </c>
      <c r="C16" s="32"/>
      <c r="D16" s="19"/>
      <c r="E16" s="19"/>
      <c r="F16" s="33">
        <v>4</v>
      </c>
      <c r="G16" s="21">
        <f t="shared" si="4"/>
        <v>117</v>
      </c>
      <c r="H16" s="19">
        <f t="shared" si="5"/>
        <v>39</v>
      </c>
      <c r="I16" s="19">
        <f t="shared" si="6"/>
        <v>78</v>
      </c>
      <c r="J16" s="19">
        <f t="shared" si="7"/>
        <v>70</v>
      </c>
      <c r="K16" s="19">
        <v>8</v>
      </c>
      <c r="L16" s="19"/>
      <c r="M16" s="34"/>
      <c r="N16" s="35"/>
      <c r="O16" s="19"/>
      <c r="P16" s="19"/>
      <c r="Q16" s="20"/>
      <c r="R16" s="21">
        <v>50</v>
      </c>
      <c r="S16" s="19">
        <v>33</v>
      </c>
      <c r="T16" s="19">
        <v>67</v>
      </c>
      <c r="U16" s="19">
        <v>45</v>
      </c>
      <c r="V16" s="35"/>
      <c r="W16" s="19"/>
      <c r="X16" s="19"/>
      <c r="Y16" s="20"/>
      <c r="Z16" s="21"/>
      <c r="AA16" s="19"/>
      <c r="AB16" s="19"/>
      <c r="AC16" s="19"/>
    </row>
    <row r="17" spans="1:29" x14ac:dyDescent="0.2">
      <c r="A17" s="19" t="s">
        <v>25</v>
      </c>
      <c r="B17" s="32" t="s">
        <v>26</v>
      </c>
      <c r="C17" s="32"/>
      <c r="D17" s="19"/>
      <c r="E17" s="19"/>
      <c r="F17" s="33">
        <v>4</v>
      </c>
      <c r="G17" s="21">
        <f t="shared" si="4"/>
        <v>105</v>
      </c>
      <c r="H17" s="19">
        <f t="shared" si="5"/>
        <v>35</v>
      </c>
      <c r="I17" s="19">
        <f t="shared" si="6"/>
        <v>70</v>
      </c>
      <c r="J17" s="19">
        <f t="shared" si="7"/>
        <v>47</v>
      </c>
      <c r="K17" s="19">
        <v>23</v>
      </c>
      <c r="L17" s="19"/>
      <c r="M17" s="34"/>
      <c r="N17" s="35"/>
      <c r="O17" s="19"/>
      <c r="P17" s="19"/>
      <c r="Q17" s="20"/>
      <c r="R17" s="21">
        <v>48</v>
      </c>
      <c r="S17" s="19">
        <v>29</v>
      </c>
      <c r="T17" s="19">
        <v>57</v>
      </c>
      <c r="U17" s="19">
        <v>41</v>
      </c>
      <c r="V17" s="35"/>
      <c r="W17" s="19"/>
      <c r="X17" s="19"/>
      <c r="Y17" s="20"/>
      <c r="Z17" s="21"/>
      <c r="AA17" s="19"/>
      <c r="AB17" s="19"/>
      <c r="AC17" s="19"/>
    </row>
    <row r="18" spans="1:29" x14ac:dyDescent="0.2">
      <c r="A18" s="19" t="s">
        <v>28</v>
      </c>
      <c r="B18" s="32" t="s">
        <v>29</v>
      </c>
      <c r="C18" s="32"/>
      <c r="D18" s="19"/>
      <c r="E18" s="19">
        <v>3</v>
      </c>
      <c r="F18" s="33"/>
      <c r="G18" s="21">
        <f t="shared" si="4"/>
        <v>48</v>
      </c>
      <c r="H18" s="19">
        <f t="shared" si="5"/>
        <v>16</v>
      </c>
      <c r="I18" s="19">
        <f t="shared" si="6"/>
        <v>32</v>
      </c>
      <c r="J18" s="19">
        <f t="shared" si="7"/>
        <v>32</v>
      </c>
      <c r="K18" s="19"/>
      <c r="L18" s="19"/>
      <c r="M18" s="34"/>
      <c r="N18" s="35"/>
      <c r="O18" s="19"/>
      <c r="P18" s="19"/>
      <c r="Q18" s="20"/>
      <c r="R18" s="21">
        <v>48</v>
      </c>
      <c r="S18" s="19">
        <v>32</v>
      </c>
      <c r="T18" s="19"/>
      <c r="U18" s="19"/>
      <c r="V18" s="35"/>
      <c r="W18" s="19"/>
      <c r="X18" s="19"/>
      <c r="Y18" s="20"/>
      <c r="Z18" s="21"/>
      <c r="AA18" s="19"/>
      <c r="AB18" s="19"/>
      <c r="AC18" s="19"/>
    </row>
    <row r="19" spans="1:29" x14ac:dyDescent="0.2">
      <c r="A19" s="19" t="s">
        <v>1</v>
      </c>
      <c r="B19" s="32" t="s">
        <v>3</v>
      </c>
      <c r="C19" s="32"/>
      <c r="D19" s="19"/>
      <c r="E19" s="19" t="s">
        <v>266</v>
      </c>
      <c r="F19" s="33">
        <v>4</v>
      </c>
      <c r="G19" s="21">
        <f t="shared" si="4"/>
        <v>228</v>
      </c>
      <c r="H19" s="19">
        <f t="shared" si="5"/>
        <v>57</v>
      </c>
      <c r="I19" s="19">
        <f t="shared" si="6"/>
        <v>171</v>
      </c>
      <c r="J19" s="19">
        <f t="shared" si="7"/>
        <v>0</v>
      </c>
      <c r="K19" s="19">
        <v>171</v>
      </c>
      <c r="L19" s="19"/>
      <c r="M19" s="34"/>
      <c r="N19" s="35">
        <v>68</v>
      </c>
      <c r="O19" s="19">
        <v>51</v>
      </c>
      <c r="P19" s="19">
        <v>92</v>
      </c>
      <c r="Q19" s="20">
        <v>69</v>
      </c>
      <c r="R19" s="21">
        <v>56</v>
      </c>
      <c r="S19" s="19">
        <v>42</v>
      </c>
      <c r="T19" s="19">
        <v>12</v>
      </c>
      <c r="U19" s="19">
        <v>9</v>
      </c>
      <c r="V19" s="35"/>
      <c r="W19" s="19"/>
      <c r="X19" s="19"/>
      <c r="Y19" s="20"/>
      <c r="Z19" s="21"/>
      <c r="AA19" s="19"/>
      <c r="AB19" s="19"/>
      <c r="AC19" s="19"/>
    </row>
    <row r="20" spans="1:29" s="31" customFormat="1" x14ac:dyDescent="0.2">
      <c r="A20" s="27" t="s">
        <v>253</v>
      </c>
      <c r="B20" s="28" t="s">
        <v>30</v>
      </c>
      <c r="C20" s="29"/>
      <c r="D20" s="29">
        <f>COUNT(D21:D23)</f>
        <v>2</v>
      </c>
      <c r="E20" s="29">
        <f t="shared" ref="E20:F20" si="8">COUNT(E21:E23)</f>
        <v>1</v>
      </c>
      <c r="F20" s="53">
        <f t="shared" si="8"/>
        <v>1</v>
      </c>
      <c r="G20" s="30">
        <f>SUM(G21:G23)</f>
        <v>828</v>
      </c>
      <c r="H20" s="30">
        <f t="shared" ref="H20:AC20" si="9">SUM(H21:H23)</f>
        <v>271</v>
      </c>
      <c r="I20" s="30">
        <f t="shared" si="9"/>
        <v>557</v>
      </c>
      <c r="J20" s="30">
        <f t="shared" si="9"/>
        <v>441</v>
      </c>
      <c r="K20" s="30">
        <f t="shared" si="9"/>
        <v>90</v>
      </c>
      <c r="L20" s="30">
        <f t="shared" si="9"/>
        <v>26</v>
      </c>
      <c r="M20" s="54">
        <f t="shared" si="9"/>
        <v>0</v>
      </c>
      <c r="N20" s="43">
        <f t="shared" si="9"/>
        <v>199</v>
      </c>
      <c r="O20" s="30">
        <f t="shared" si="9"/>
        <v>136</v>
      </c>
      <c r="P20" s="30">
        <f t="shared" si="9"/>
        <v>342</v>
      </c>
      <c r="Q20" s="45">
        <f t="shared" si="9"/>
        <v>228</v>
      </c>
      <c r="R20" s="30">
        <f t="shared" si="9"/>
        <v>76</v>
      </c>
      <c r="S20" s="30">
        <f t="shared" si="9"/>
        <v>51</v>
      </c>
      <c r="T20" s="30">
        <f t="shared" si="9"/>
        <v>76</v>
      </c>
      <c r="U20" s="45">
        <f t="shared" si="9"/>
        <v>52</v>
      </c>
      <c r="V20" s="30">
        <f t="shared" si="9"/>
        <v>52</v>
      </c>
      <c r="W20" s="30">
        <f t="shared" si="9"/>
        <v>35</v>
      </c>
      <c r="X20" s="30">
        <f t="shared" si="9"/>
        <v>83</v>
      </c>
      <c r="Y20" s="45">
        <f t="shared" si="9"/>
        <v>55</v>
      </c>
      <c r="Z20" s="30"/>
      <c r="AA20" s="30"/>
      <c r="AB20" s="30"/>
      <c r="AC20" s="30"/>
    </row>
    <row r="21" spans="1:29" x14ac:dyDescent="0.2">
      <c r="A21" s="19" t="s">
        <v>32</v>
      </c>
      <c r="B21" s="32" t="s">
        <v>33</v>
      </c>
      <c r="C21" s="32"/>
      <c r="D21" s="19">
        <v>4</v>
      </c>
      <c r="E21" s="19">
        <v>2</v>
      </c>
      <c r="F21" s="33"/>
      <c r="G21" s="21">
        <f t="shared" ref="G21" si="10">N21+P21+R21+T21+V21+X21+Z21+AB21</f>
        <v>435</v>
      </c>
      <c r="H21" s="19">
        <f t="shared" si="5"/>
        <v>140</v>
      </c>
      <c r="I21" s="19">
        <f t="shared" ref="I21" si="11">O21+Q21+S21+U21+W21+Y21+AA21+AC21</f>
        <v>295</v>
      </c>
      <c r="J21" s="19">
        <v>295</v>
      </c>
      <c r="K21" s="19"/>
      <c r="L21" s="19"/>
      <c r="M21" s="34"/>
      <c r="N21" s="35">
        <v>123</v>
      </c>
      <c r="O21" s="19">
        <v>85</v>
      </c>
      <c r="P21" s="19">
        <v>160</v>
      </c>
      <c r="Q21" s="20">
        <v>107</v>
      </c>
      <c r="R21" s="21">
        <v>76</v>
      </c>
      <c r="S21" s="19">
        <v>51</v>
      </c>
      <c r="T21" s="19">
        <v>76</v>
      </c>
      <c r="U21" s="19">
        <v>52</v>
      </c>
      <c r="V21" s="35"/>
      <c r="W21" s="19"/>
      <c r="X21" s="19"/>
      <c r="Y21" s="20"/>
      <c r="Z21" s="21"/>
      <c r="AA21" s="19"/>
      <c r="AB21" s="19"/>
      <c r="AC21" s="19"/>
    </row>
    <row r="22" spans="1:29" x14ac:dyDescent="0.2">
      <c r="A22" s="19" t="s">
        <v>35</v>
      </c>
      <c r="B22" s="32" t="s">
        <v>36</v>
      </c>
      <c r="C22" s="32"/>
      <c r="D22" s="19"/>
      <c r="E22" s="19"/>
      <c r="F22" s="33">
        <v>6</v>
      </c>
      <c r="G22" s="21">
        <f t="shared" ref="G22:G23" si="12">N22+P22+R22+T22+V22+X22+Z22+AB22</f>
        <v>135</v>
      </c>
      <c r="H22" s="19">
        <f t="shared" si="5"/>
        <v>45</v>
      </c>
      <c r="I22" s="19">
        <f t="shared" ref="I22:I23" si="13">O22+Q22+S22+U22+W22+Y22+AA22+AC22</f>
        <v>90</v>
      </c>
      <c r="J22" s="19"/>
      <c r="K22" s="19">
        <v>90</v>
      </c>
      <c r="L22" s="19"/>
      <c r="M22" s="34"/>
      <c r="N22" s="35"/>
      <c r="O22" s="19"/>
      <c r="P22" s="19"/>
      <c r="Q22" s="20"/>
      <c r="R22" s="21"/>
      <c r="S22" s="19"/>
      <c r="T22" s="19"/>
      <c r="U22" s="19"/>
      <c r="V22" s="35">
        <v>52</v>
      </c>
      <c r="W22" s="19">
        <v>35</v>
      </c>
      <c r="X22" s="19">
        <v>83</v>
      </c>
      <c r="Y22" s="20">
        <v>55</v>
      </c>
      <c r="Z22" s="21"/>
      <c r="AA22" s="19"/>
      <c r="AB22" s="19"/>
      <c r="AC22" s="19"/>
    </row>
    <row r="23" spans="1:29" x14ac:dyDescent="0.2">
      <c r="A23" s="19" t="s">
        <v>38</v>
      </c>
      <c r="B23" s="32" t="s">
        <v>39</v>
      </c>
      <c r="C23" s="32"/>
      <c r="D23" s="19">
        <v>2</v>
      </c>
      <c r="E23" s="19"/>
      <c r="F23" s="33"/>
      <c r="G23" s="21">
        <f t="shared" si="12"/>
        <v>258</v>
      </c>
      <c r="H23" s="19">
        <f t="shared" si="5"/>
        <v>86</v>
      </c>
      <c r="I23" s="19">
        <f t="shared" si="13"/>
        <v>172</v>
      </c>
      <c r="J23" s="19">
        <v>146</v>
      </c>
      <c r="K23" s="19"/>
      <c r="L23" s="19">
        <v>26</v>
      </c>
      <c r="M23" s="34"/>
      <c r="N23" s="35">
        <v>76</v>
      </c>
      <c r="O23" s="19">
        <v>51</v>
      </c>
      <c r="P23" s="19">
        <v>182</v>
      </c>
      <c r="Q23" s="20">
        <v>121</v>
      </c>
      <c r="R23" s="21"/>
      <c r="S23" s="19"/>
      <c r="T23" s="19"/>
      <c r="U23" s="77"/>
      <c r="V23" s="75"/>
      <c r="W23" s="19"/>
      <c r="X23" s="19"/>
      <c r="Y23" s="20"/>
      <c r="Z23" s="21"/>
      <c r="AA23" s="19"/>
      <c r="AB23" s="19"/>
      <c r="AC23" s="19"/>
    </row>
    <row r="24" spans="1:29" s="31" customFormat="1" ht="25.5" x14ac:dyDescent="0.2">
      <c r="A24" s="27" t="s">
        <v>267</v>
      </c>
      <c r="B24" s="28" t="s">
        <v>158</v>
      </c>
      <c r="C24" s="29">
        <f>SUM(C25,C41,C58)</f>
        <v>3</v>
      </c>
      <c r="D24" s="29">
        <f t="shared" ref="D24:AC24" si="14">SUM(D25,D41,D58)</f>
        <v>8</v>
      </c>
      <c r="E24" s="29">
        <f t="shared" si="14"/>
        <v>13</v>
      </c>
      <c r="F24" s="55">
        <f t="shared" si="14"/>
        <v>10</v>
      </c>
      <c r="G24" s="81">
        <f t="shared" si="14"/>
        <v>4084</v>
      </c>
      <c r="H24" s="29">
        <f t="shared" si="14"/>
        <v>912</v>
      </c>
      <c r="I24" s="29">
        <f t="shared" si="14"/>
        <v>3172</v>
      </c>
      <c r="J24" s="29">
        <f t="shared" si="14"/>
        <v>934</v>
      </c>
      <c r="K24" s="29">
        <f t="shared" si="14"/>
        <v>2100</v>
      </c>
      <c r="L24" s="58">
        <f t="shared" si="14"/>
        <v>138</v>
      </c>
      <c r="M24" s="57">
        <f t="shared" si="14"/>
        <v>0</v>
      </c>
      <c r="N24" s="29">
        <f t="shared" si="14"/>
        <v>194</v>
      </c>
      <c r="O24" s="29">
        <f t="shared" si="14"/>
        <v>130</v>
      </c>
      <c r="P24" s="29">
        <f t="shared" si="14"/>
        <v>248</v>
      </c>
      <c r="Q24" s="58">
        <f t="shared" si="14"/>
        <v>164</v>
      </c>
      <c r="R24" s="57">
        <f t="shared" si="14"/>
        <v>442</v>
      </c>
      <c r="S24" s="29">
        <f t="shared" si="14"/>
        <v>316</v>
      </c>
      <c r="T24" s="29">
        <f t="shared" si="14"/>
        <v>781</v>
      </c>
      <c r="U24" s="58">
        <f t="shared" si="14"/>
        <v>636</v>
      </c>
      <c r="V24" s="57">
        <f t="shared" si="14"/>
        <v>739</v>
      </c>
      <c r="W24" s="29">
        <f t="shared" si="14"/>
        <v>541</v>
      </c>
      <c r="X24" s="29">
        <f t="shared" si="14"/>
        <v>1032</v>
      </c>
      <c r="Y24" s="58">
        <f t="shared" si="14"/>
        <v>773</v>
      </c>
      <c r="Z24" s="56">
        <f t="shared" si="14"/>
        <v>648</v>
      </c>
      <c r="AA24" s="29">
        <f t="shared" si="14"/>
        <v>612</v>
      </c>
      <c r="AB24" s="29"/>
      <c r="AC24" s="29"/>
    </row>
    <row r="25" spans="1:29" s="31" customFormat="1" x14ac:dyDescent="0.2">
      <c r="A25" s="27" t="s">
        <v>268</v>
      </c>
      <c r="B25" s="28" t="s">
        <v>40</v>
      </c>
      <c r="C25" s="29">
        <f>COUNT(C26:C40)</f>
        <v>0</v>
      </c>
      <c r="D25" s="29">
        <f t="shared" ref="D25:F25" si="15">COUNT(D26:D40)</f>
        <v>4</v>
      </c>
      <c r="E25" s="29">
        <f t="shared" si="15"/>
        <v>8</v>
      </c>
      <c r="F25" s="53">
        <f t="shared" si="15"/>
        <v>3</v>
      </c>
      <c r="G25" s="30">
        <f>SUM(G26:G40)</f>
        <v>999</v>
      </c>
      <c r="H25" s="44">
        <f t="shared" ref="H25:AC25" si="16">SUM(H26:H40)</f>
        <v>318</v>
      </c>
      <c r="I25" s="44">
        <f t="shared" si="16"/>
        <v>681</v>
      </c>
      <c r="J25" s="44">
        <f t="shared" si="16"/>
        <v>377</v>
      </c>
      <c r="K25" s="44">
        <f t="shared" si="16"/>
        <v>238</v>
      </c>
      <c r="L25" s="45">
        <f t="shared" si="16"/>
        <v>66</v>
      </c>
      <c r="M25" s="54">
        <f t="shared" si="16"/>
        <v>0</v>
      </c>
      <c r="N25" s="43">
        <f t="shared" si="16"/>
        <v>194</v>
      </c>
      <c r="O25" s="44">
        <f t="shared" si="16"/>
        <v>130</v>
      </c>
      <c r="P25" s="44">
        <f t="shared" si="16"/>
        <v>0</v>
      </c>
      <c r="Q25" s="45">
        <f t="shared" si="16"/>
        <v>0</v>
      </c>
      <c r="R25" s="44">
        <f t="shared" si="16"/>
        <v>48</v>
      </c>
      <c r="S25" s="44">
        <f t="shared" si="16"/>
        <v>32</v>
      </c>
      <c r="T25" s="44">
        <f t="shared" si="16"/>
        <v>48</v>
      </c>
      <c r="U25" s="45">
        <f t="shared" si="16"/>
        <v>32</v>
      </c>
      <c r="V25" s="44">
        <f t="shared" si="16"/>
        <v>356</v>
      </c>
      <c r="W25" s="44">
        <f t="shared" si="16"/>
        <v>242</v>
      </c>
      <c r="X25" s="44">
        <f t="shared" si="16"/>
        <v>271</v>
      </c>
      <c r="Y25" s="45">
        <f t="shared" si="16"/>
        <v>189</v>
      </c>
      <c r="Z25" s="44">
        <f t="shared" si="16"/>
        <v>82</v>
      </c>
      <c r="AA25" s="44">
        <f t="shared" si="16"/>
        <v>56</v>
      </c>
      <c r="AB25" s="44"/>
      <c r="AC25" s="44"/>
    </row>
    <row r="26" spans="1:29" x14ac:dyDescent="0.2">
      <c r="A26" s="19" t="s">
        <v>42</v>
      </c>
      <c r="B26" s="32" t="s">
        <v>43</v>
      </c>
      <c r="C26" s="32"/>
      <c r="D26" s="19"/>
      <c r="E26" s="19">
        <v>1</v>
      </c>
      <c r="F26" s="33"/>
      <c r="G26" s="21">
        <f t="shared" ref="G26" si="17">N26+P26+R26+T26+V26+X26+Z26+AB26</f>
        <v>48</v>
      </c>
      <c r="H26" s="19">
        <f t="shared" ref="H26:H40" si="18">G26-I26</f>
        <v>16</v>
      </c>
      <c r="I26" s="19">
        <f t="shared" ref="I26" si="19">O26+Q26+S26+U26+W26+Y26+AA26+AC26</f>
        <v>32</v>
      </c>
      <c r="J26" s="19">
        <v>14</v>
      </c>
      <c r="K26" s="19">
        <v>18</v>
      </c>
      <c r="L26" s="77"/>
      <c r="M26" s="74"/>
      <c r="N26" s="35">
        <v>48</v>
      </c>
      <c r="O26" s="19">
        <v>32</v>
      </c>
      <c r="P26" s="19"/>
      <c r="Q26" s="77"/>
      <c r="R26" s="21"/>
      <c r="S26" s="19"/>
      <c r="T26" s="19"/>
      <c r="U26" s="19"/>
      <c r="V26" s="35"/>
      <c r="W26" s="19"/>
      <c r="X26" s="19"/>
      <c r="Y26" s="20"/>
      <c r="Z26" s="21"/>
      <c r="AA26" s="19"/>
      <c r="AB26" s="19"/>
      <c r="AC26" s="19"/>
    </row>
    <row r="27" spans="1:29" x14ac:dyDescent="0.2">
      <c r="A27" s="19" t="s">
        <v>45</v>
      </c>
      <c r="B27" s="32" t="s">
        <v>46</v>
      </c>
      <c r="C27" s="32"/>
      <c r="D27" s="19">
        <v>4</v>
      </c>
      <c r="E27" s="19"/>
      <c r="F27" s="33"/>
      <c r="G27" s="21">
        <f t="shared" ref="G27:G40" si="20">N27+P27+R27+T27+V27+X27+Z27+AB27</f>
        <v>48</v>
      </c>
      <c r="H27" s="19">
        <f t="shared" si="18"/>
        <v>16</v>
      </c>
      <c r="I27" s="19">
        <f t="shared" ref="I27:I40" si="21">O27+Q27+S27+U27+W27+Y27+AA27+AC27</f>
        <v>32</v>
      </c>
      <c r="J27" s="19">
        <v>18</v>
      </c>
      <c r="K27" s="19"/>
      <c r="L27" s="19">
        <v>14</v>
      </c>
      <c r="M27" s="34"/>
      <c r="N27" s="35"/>
      <c r="O27" s="19"/>
      <c r="P27" s="19"/>
      <c r="Q27" s="20"/>
      <c r="R27" s="21"/>
      <c r="S27" s="19"/>
      <c r="T27" s="19">
        <v>48</v>
      </c>
      <c r="U27" s="19">
        <v>32</v>
      </c>
      <c r="V27" s="35"/>
      <c r="W27" s="19"/>
      <c r="X27" s="19"/>
      <c r="Y27" s="20"/>
      <c r="Z27" s="21"/>
      <c r="AA27" s="19"/>
      <c r="AB27" s="19"/>
      <c r="AC27" s="19"/>
    </row>
    <row r="28" spans="1:29" x14ac:dyDescent="0.2">
      <c r="A28" s="19" t="s">
        <v>48</v>
      </c>
      <c r="B28" s="32" t="s">
        <v>49</v>
      </c>
      <c r="C28" s="32"/>
      <c r="D28" s="19"/>
      <c r="E28" s="19">
        <v>5</v>
      </c>
      <c r="F28" s="33"/>
      <c r="G28" s="21">
        <f t="shared" si="20"/>
        <v>48</v>
      </c>
      <c r="H28" s="19">
        <f t="shared" si="18"/>
        <v>16</v>
      </c>
      <c r="I28" s="19">
        <f t="shared" si="21"/>
        <v>32</v>
      </c>
      <c r="J28" s="19">
        <v>18</v>
      </c>
      <c r="K28" s="19"/>
      <c r="L28" s="19">
        <v>14</v>
      </c>
      <c r="M28" s="34"/>
      <c r="N28" s="35"/>
      <c r="O28" s="19"/>
      <c r="P28" s="19"/>
      <c r="Q28" s="20"/>
      <c r="R28" s="21"/>
      <c r="S28" s="19"/>
      <c r="T28" s="19"/>
      <c r="U28" s="19"/>
      <c r="V28" s="35">
        <v>48</v>
      </c>
      <c r="W28" s="19">
        <v>32</v>
      </c>
      <c r="X28" s="19"/>
      <c r="Y28" s="20"/>
      <c r="Z28" s="21"/>
      <c r="AA28" s="19"/>
      <c r="AB28" s="19"/>
      <c r="AC28" s="19"/>
    </row>
    <row r="29" spans="1:29" ht="25.5" x14ac:dyDescent="0.2">
      <c r="A29" s="19" t="s">
        <v>51</v>
      </c>
      <c r="B29" s="32" t="s">
        <v>52</v>
      </c>
      <c r="C29" s="32"/>
      <c r="D29" s="19"/>
      <c r="E29" s="19">
        <v>1</v>
      </c>
      <c r="F29" s="33"/>
      <c r="G29" s="21">
        <f t="shared" si="20"/>
        <v>48</v>
      </c>
      <c r="H29" s="19">
        <f t="shared" si="18"/>
        <v>16</v>
      </c>
      <c r="I29" s="19">
        <f t="shared" si="21"/>
        <v>32</v>
      </c>
      <c r="J29" s="19">
        <v>18</v>
      </c>
      <c r="K29" s="19"/>
      <c r="L29" s="19">
        <v>14</v>
      </c>
      <c r="M29" s="34"/>
      <c r="N29" s="35">
        <v>48</v>
      </c>
      <c r="O29" s="19">
        <v>32</v>
      </c>
      <c r="P29" s="19"/>
      <c r="Q29" s="20"/>
      <c r="R29" s="21"/>
      <c r="S29" s="19"/>
      <c r="T29" s="19"/>
      <c r="U29" s="19"/>
      <c r="V29" s="35"/>
      <c r="W29" s="19"/>
      <c r="X29" s="19"/>
      <c r="Y29" s="20"/>
      <c r="Z29" s="21"/>
      <c r="AA29" s="19"/>
      <c r="AB29" s="19"/>
      <c r="AC29" s="19"/>
    </row>
    <row r="30" spans="1:29" x14ac:dyDescent="0.2">
      <c r="A30" s="19" t="s">
        <v>54</v>
      </c>
      <c r="B30" s="32" t="s">
        <v>55</v>
      </c>
      <c r="C30" s="32"/>
      <c r="D30" s="19">
        <v>1</v>
      </c>
      <c r="E30" s="19"/>
      <c r="F30" s="33"/>
      <c r="G30" s="21">
        <f t="shared" si="20"/>
        <v>48</v>
      </c>
      <c r="H30" s="19">
        <f t="shared" si="18"/>
        <v>16</v>
      </c>
      <c r="I30" s="19">
        <f t="shared" si="21"/>
        <v>32</v>
      </c>
      <c r="J30" s="19">
        <v>16</v>
      </c>
      <c r="K30" s="19">
        <v>16</v>
      </c>
      <c r="L30" s="19"/>
      <c r="M30" s="34"/>
      <c r="N30" s="35">
        <v>48</v>
      </c>
      <c r="O30" s="19">
        <v>32</v>
      </c>
      <c r="P30" s="19"/>
      <c r="Q30" s="20"/>
      <c r="R30" s="21"/>
      <c r="S30" s="19"/>
      <c r="T30" s="19"/>
      <c r="U30" s="19"/>
      <c r="V30" s="35"/>
      <c r="W30" s="19"/>
      <c r="X30" s="19"/>
      <c r="Y30" s="20"/>
      <c r="Z30" s="21"/>
      <c r="AA30" s="19"/>
      <c r="AB30" s="19"/>
      <c r="AC30" s="19"/>
    </row>
    <row r="31" spans="1:29" ht="25.5" x14ac:dyDescent="0.2">
      <c r="A31" s="19" t="s">
        <v>57</v>
      </c>
      <c r="B31" s="32" t="s">
        <v>58</v>
      </c>
      <c r="C31" s="32"/>
      <c r="D31" s="19"/>
      <c r="E31" s="19"/>
      <c r="F31" s="33">
        <v>3</v>
      </c>
      <c r="G31" s="21">
        <f t="shared" si="20"/>
        <v>48</v>
      </c>
      <c r="H31" s="19">
        <f t="shared" si="18"/>
        <v>16</v>
      </c>
      <c r="I31" s="19">
        <f t="shared" si="21"/>
        <v>32</v>
      </c>
      <c r="J31" s="19">
        <v>18</v>
      </c>
      <c r="K31" s="19">
        <v>14</v>
      </c>
      <c r="L31" s="19"/>
      <c r="M31" s="34"/>
      <c r="N31" s="35"/>
      <c r="O31" s="19"/>
      <c r="P31" s="19"/>
      <c r="Q31" s="20"/>
      <c r="R31" s="21">
        <v>48</v>
      </c>
      <c r="S31" s="19">
        <v>32</v>
      </c>
      <c r="T31" s="19"/>
      <c r="U31" s="19"/>
      <c r="V31" s="35"/>
      <c r="W31" s="19"/>
      <c r="X31" s="19"/>
      <c r="Y31" s="20"/>
      <c r="Z31" s="21"/>
      <c r="AA31" s="19"/>
      <c r="AB31" s="19"/>
      <c r="AC31" s="19"/>
    </row>
    <row r="32" spans="1:29" x14ac:dyDescent="0.2">
      <c r="A32" s="19" t="s">
        <v>60</v>
      </c>
      <c r="B32" s="32" t="s">
        <v>61</v>
      </c>
      <c r="C32" s="32"/>
      <c r="D32" s="19">
        <v>6</v>
      </c>
      <c r="E32" s="19"/>
      <c r="F32" s="33"/>
      <c r="G32" s="21">
        <f t="shared" si="20"/>
        <v>129</v>
      </c>
      <c r="H32" s="19">
        <f t="shared" si="18"/>
        <v>30</v>
      </c>
      <c r="I32" s="19">
        <f t="shared" si="21"/>
        <v>99</v>
      </c>
      <c r="J32" s="19">
        <v>30</v>
      </c>
      <c r="K32" s="19">
        <v>69</v>
      </c>
      <c r="L32" s="19"/>
      <c r="M32" s="34"/>
      <c r="N32" s="35"/>
      <c r="O32" s="19"/>
      <c r="P32" s="19"/>
      <c r="Q32" s="20"/>
      <c r="R32" s="21"/>
      <c r="S32" s="19"/>
      <c r="T32" s="19"/>
      <c r="U32" s="19"/>
      <c r="V32" s="35">
        <v>44</v>
      </c>
      <c r="W32" s="19">
        <v>34</v>
      </c>
      <c r="X32" s="19">
        <v>85</v>
      </c>
      <c r="Y32" s="20">
        <v>65</v>
      </c>
      <c r="Z32" s="21"/>
      <c r="AA32" s="19"/>
      <c r="AB32" s="19"/>
      <c r="AC32" s="19"/>
    </row>
    <row r="33" spans="1:29" x14ac:dyDescent="0.2">
      <c r="A33" s="19" t="s">
        <v>63</v>
      </c>
      <c r="B33" s="32" t="s">
        <v>64</v>
      </c>
      <c r="C33" s="32"/>
      <c r="D33" s="19"/>
      <c r="E33" s="19">
        <v>5</v>
      </c>
      <c r="F33" s="33"/>
      <c r="G33" s="21">
        <f t="shared" si="20"/>
        <v>54</v>
      </c>
      <c r="H33" s="19">
        <f t="shared" si="18"/>
        <v>18</v>
      </c>
      <c r="I33" s="19">
        <f t="shared" si="21"/>
        <v>36</v>
      </c>
      <c r="J33" s="19">
        <v>18</v>
      </c>
      <c r="K33" s="19">
        <v>18</v>
      </c>
      <c r="L33" s="19"/>
      <c r="M33" s="34"/>
      <c r="N33" s="35"/>
      <c r="O33" s="19"/>
      <c r="P33" s="19"/>
      <c r="Q33" s="20"/>
      <c r="R33" s="21"/>
      <c r="S33" s="19"/>
      <c r="T33" s="19"/>
      <c r="U33" s="19"/>
      <c r="V33" s="35">
        <v>54</v>
      </c>
      <c r="W33" s="19">
        <v>36</v>
      </c>
      <c r="X33" s="19"/>
      <c r="Y33" s="20"/>
      <c r="Z33" s="21"/>
      <c r="AA33" s="19"/>
      <c r="AB33" s="19"/>
      <c r="AC33" s="19"/>
    </row>
    <row r="34" spans="1:29" x14ac:dyDescent="0.2">
      <c r="A34" s="19" t="s">
        <v>66</v>
      </c>
      <c r="B34" s="32" t="s">
        <v>67</v>
      </c>
      <c r="C34" s="32"/>
      <c r="D34" s="19"/>
      <c r="E34" s="19"/>
      <c r="F34" s="33">
        <v>5</v>
      </c>
      <c r="G34" s="21">
        <f t="shared" si="20"/>
        <v>84</v>
      </c>
      <c r="H34" s="19">
        <f t="shared" si="18"/>
        <v>28</v>
      </c>
      <c r="I34" s="19">
        <f t="shared" si="21"/>
        <v>56</v>
      </c>
      <c r="J34" s="19">
        <v>32</v>
      </c>
      <c r="K34" s="19"/>
      <c r="L34" s="19">
        <v>24</v>
      </c>
      <c r="M34" s="34"/>
      <c r="N34" s="35"/>
      <c r="O34" s="19"/>
      <c r="P34" s="19"/>
      <c r="Q34" s="20"/>
      <c r="R34" s="21"/>
      <c r="S34" s="19"/>
      <c r="T34" s="19"/>
      <c r="U34" s="19"/>
      <c r="V34" s="35">
        <v>84</v>
      </c>
      <c r="W34" s="19">
        <v>56</v>
      </c>
      <c r="X34" s="19"/>
      <c r="Y34" s="20"/>
      <c r="Z34" s="21"/>
      <c r="AA34" s="19"/>
      <c r="AB34" s="19"/>
      <c r="AC34" s="19"/>
    </row>
    <row r="35" spans="1:29" ht="25.5" x14ac:dyDescent="0.2">
      <c r="A35" s="19" t="s">
        <v>69</v>
      </c>
      <c r="B35" s="32" t="s">
        <v>70</v>
      </c>
      <c r="C35" s="32"/>
      <c r="D35" s="19">
        <v>7</v>
      </c>
      <c r="E35" s="19"/>
      <c r="F35" s="33"/>
      <c r="G35" s="21">
        <f t="shared" si="20"/>
        <v>180</v>
      </c>
      <c r="H35" s="19">
        <f t="shared" si="18"/>
        <v>60</v>
      </c>
      <c r="I35" s="19">
        <f t="shared" si="21"/>
        <v>120</v>
      </c>
      <c r="J35" s="19">
        <v>120</v>
      </c>
      <c r="K35" s="19"/>
      <c r="L35" s="19"/>
      <c r="M35" s="34"/>
      <c r="N35" s="35"/>
      <c r="O35" s="19"/>
      <c r="P35" s="19"/>
      <c r="Q35" s="20"/>
      <c r="R35" s="21"/>
      <c r="S35" s="19"/>
      <c r="T35" s="19"/>
      <c r="U35" s="19"/>
      <c r="V35" s="35">
        <v>72</v>
      </c>
      <c r="W35" s="19">
        <v>48</v>
      </c>
      <c r="X35" s="19">
        <v>78</v>
      </c>
      <c r="Y35" s="20">
        <v>52</v>
      </c>
      <c r="Z35" s="21">
        <v>30</v>
      </c>
      <c r="AA35" s="19">
        <v>20</v>
      </c>
      <c r="AB35" s="19"/>
      <c r="AC35" s="19"/>
    </row>
    <row r="36" spans="1:29" x14ac:dyDescent="0.2">
      <c r="A36" s="19" t="s">
        <v>72</v>
      </c>
      <c r="B36" s="32" t="s">
        <v>73</v>
      </c>
      <c r="C36" s="32"/>
      <c r="D36" s="19"/>
      <c r="E36" s="19"/>
      <c r="F36" s="33">
        <v>7</v>
      </c>
      <c r="G36" s="21">
        <f t="shared" si="20"/>
        <v>52</v>
      </c>
      <c r="H36" s="19">
        <f t="shared" si="18"/>
        <v>16</v>
      </c>
      <c r="I36" s="19">
        <f t="shared" si="21"/>
        <v>36</v>
      </c>
      <c r="J36" s="19">
        <v>20</v>
      </c>
      <c r="K36" s="19">
        <v>16</v>
      </c>
      <c r="L36" s="19"/>
      <c r="M36" s="34"/>
      <c r="N36" s="35"/>
      <c r="O36" s="19"/>
      <c r="P36" s="19"/>
      <c r="Q36" s="20"/>
      <c r="R36" s="21"/>
      <c r="S36" s="19"/>
      <c r="T36" s="19"/>
      <c r="U36" s="19"/>
      <c r="V36" s="35"/>
      <c r="W36" s="19"/>
      <c r="X36" s="19"/>
      <c r="Y36" s="20"/>
      <c r="Z36" s="21">
        <v>52</v>
      </c>
      <c r="AA36" s="19">
        <v>36</v>
      </c>
      <c r="AB36" s="19"/>
      <c r="AC36" s="19"/>
    </row>
    <row r="37" spans="1:29" x14ac:dyDescent="0.2">
      <c r="A37" s="19" t="s">
        <v>75</v>
      </c>
      <c r="B37" s="32" t="s">
        <v>76</v>
      </c>
      <c r="C37" s="32"/>
      <c r="D37" s="19"/>
      <c r="E37" s="19">
        <v>6</v>
      </c>
      <c r="F37" s="33"/>
      <c r="G37" s="21">
        <f t="shared" si="20"/>
        <v>54</v>
      </c>
      <c r="H37" s="19">
        <f t="shared" si="18"/>
        <v>18</v>
      </c>
      <c r="I37" s="19">
        <f t="shared" si="21"/>
        <v>36</v>
      </c>
      <c r="J37" s="19">
        <v>11</v>
      </c>
      <c r="K37" s="19">
        <v>25</v>
      </c>
      <c r="L37" s="19"/>
      <c r="M37" s="34"/>
      <c r="N37" s="35"/>
      <c r="O37" s="19"/>
      <c r="P37" s="19"/>
      <c r="Q37" s="20"/>
      <c r="R37" s="21"/>
      <c r="S37" s="19"/>
      <c r="T37" s="19"/>
      <c r="U37" s="19"/>
      <c r="V37" s="35"/>
      <c r="W37" s="19"/>
      <c r="X37" s="19">
        <v>54</v>
      </c>
      <c r="Y37" s="20">
        <v>36</v>
      </c>
      <c r="Z37" s="21"/>
      <c r="AA37" s="19"/>
      <c r="AB37" s="19"/>
      <c r="AC37" s="19"/>
    </row>
    <row r="38" spans="1:29" ht="25.5" x14ac:dyDescent="0.2">
      <c r="A38" s="19" t="s">
        <v>78</v>
      </c>
      <c r="B38" s="32" t="s">
        <v>79</v>
      </c>
      <c r="C38" s="32"/>
      <c r="D38" s="19"/>
      <c r="E38" s="19">
        <v>5</v>
      </c>
      <c r="F38" s="33"/>
      <c r="G38" s="21">
        <f t="shared" si="20"/>
        <v>54</v>
      </c>
      <c r="H38" s="19">
        <f t="shared" si="18"/>
        <v>18</v>
      </c>
      <c r="I38" s="19">
        <f t="shared" si="21"/>
        <v>36</v>
      </c>
      <c r="J38" s="19">
        <v>11</v>
      </c>
      <c r="K38" s="19">
        <v>25</v>
      </c>
      <c r="L38" s="19"/>
      <c r="M38" s="34"/>
      <c r="N38" s="35"/>
      <c r="O38" s="19"/>
      <c r="P38" s="19"/>
      <c r="Q38" s="20"/>
      <c r="R38" s="21"/>
      <c r="S38" s="19"/>
      <c r="T38" s="19"/>
      <c r="U38" s="19"/>
      <c r="V38" s="35">
        <v>54</v>
      </c>
      <c r="W38" s="19">
        <v>36</v>
      </c>
      <c r="X38" s="19"/>
      <c r="Y38" s="20"/>
      <c r="Z38" s="21"/>
      <c r="AA38" s="19"/>
      <c r="AB38" s="19"/>
      <c r="AC38" s="19"/>
    </row>
    <row r="39" spans="1:29" ht="25.5" x14ac:dyDescent="0.2">
      <c r="A39" s="19" t="s">
        <v>81</v>
      </c>
      <c r="B39" s="32" t="s">
        <v>82</v>
      </c>
      <c r="C39" s="32"/>
      <c r="D39" s="19"/>
      <c r="E39" s="19">
        <v>6</v>
      </c>
      <c r="F39" s="33"/>
      <c r="G39" s="21">
        <f t="shared" si="20"/>
        <v>54</v>
      </c>
      <c r="H39" s="19">
        <f t="shared" si="18"/>
        <v>18</v>
      </c>
      <c r="I39" s="19">
        <f t="shared" si="21"/>
        <v>36</v>
      </c>
      <c r="J39" s="19">
        <v>11</v>
      </c>
      <c r="K39" s="19">
        <v>25</v>
      </c>
      <c r="L39" s="19"/>
      <c r="M39" s="34"/>
      <c r="N39" s="35"/>
      <c r="O39" s="19"/>
      <c r="P39" s="19"/>
      <c r="Q39" s="20"/>
      <c r="R39" s="21"/>
      <c r="S39" s="19"/>
      <c r="T39" s="19"/>
      <c r="U39" s="19"/>
      <c r="V39" s="35"/>
      <c r="W39" s="19"/>
      <c r="X39" s="19">
        <v>54</v>
      </c>
      <c r="Y39" s="20">
        <v>36</v>
      </c>
      <c r="Z39" s="21"/>
      <c r="AA39" s="19"/>
      <c r="AB39" s="19"/>
      <c r="AC39" s="19"/>
    </row>
    <row r="40" spans="1:29" x14ac:dyDescent="0.2">
      <c r="A40" s="19" t="s">
        <v>84</v>
      </c>
      <c r="B40" s="32" t="s">
        <v>85</v>
      </c>
      <c r="C40" s="32"/>
      <c r="D40" s="19"/>
      <c r="E40" s="19">
        <v>1</v>
      </c>
      <c r="F40" s="33"/>
      <c r="G40" s="21">
        <f t="shared" si="20"/>
        <v>50</v>
      </c>
      <c r="H40" s="19">
        <f t="shared" si="18"/>
        <v>16</v>
      </c>
      <c r="I40" s="19">
        <f t="shared" si="21"/>
        <v>34</v>
      </c>
      <c r="J40" s="19">
        <v>22</v>
      </c>
      <c r="K40" s="19">
        <v>12</v>
      </c>
      <c r="L40" s="19"/>
      <c r="M40" s="34"/>
      <c r="N40" s="35">
        <v>50</v>
      </c>
      <c r="O40" s="19">
        <v>34</v>
      </c>
      <c r="P40" s="19"/>
      <c r="Q40" s="20"/>
      <c r="R40" s="21"/>
      <c r="S40" s="19"/>
      <c r="T40" s="19"/>
      <c r="U40" s="19"/>
      <c r="V40" s="35"/>
      <c r="W40" s="19"/>
      <c r="X40" s="19"/>
      <c r="Y40" s="20"/>
      <c r="Z40" s="21"/>
      <c r="AA40" s="19"/>
      <c r="AB40" s="19"/>
      <c r="AC40" s="19"/>
    </row>
    <row r="41" spans="1:29" s="31" customFormat="1" x14ac:dyDescent="0.2">
      <c r="A41" s="27" t="s">
        <v>271</v>
      </c>
      <c r="B41" s="28" t="s">
        <v>160</v>
      </c>
      <c r="C41" s="30">
        <f>SUM(C42)</f>
        <v>3</v>
      </c>
      <c r="D41" s="44">
        <f t="shared" ref="D41:AC41" si="22">SUM(D42)</f>
        <v>4</v>
      </c>
      <c r="E41" s="44">
        <f t="shared" si="22"/>
        <v>2</v>
      </c>
      <c r="F41" s="54">
        <f t="shared" si="22"/>
        <v>6</v>
      </c>
      <c r="G41" s="80">
        <f t="shared" si="22"/>
        <v>2925</v>
      </c>
      <c r="H41" s="44">
        <f t="shared" si="22"/>
        <v>514</v>
      </c>
      <c r="I41" s="44">
        <f t="shared" si="22"/>
        <v>2411</v>
      </c>
      <c r="J41" s="44">
        <f t="shared" si="22"/>
        <v>557</v>
      </c>
      <c r="K41" s="44">
        <f t="shared" si="22"/>
        <v>1782</v>
      </c>
      <c r="L41" s="44">
        <f t="shared" si="22"/>
        <v>72</v>
      </c>
      <c r="M41" s="54">
        <f t="shared" si="22"/>
        <v>0</v>
      </c>
      <c r="N41" s="43"/>
      <c r="O41" s="44"/>
      <c r="P41" s="44">
        <f t="shared" si="22"/>
        <v>248</v>
      </c>
      <c r="Q41" s="45">
        <f t="shared" si="22"/>
        <v>164</v>
      </c>
      <c r="R41" s="44">
        <f t="shared" si="22"/>
        <v>394</v>
      </c>
      <c r="S41" s="44">
        <f t="shared" si="22"/>
        <v>284</v>
      </c>
      <c r="T41" s="44">
        <f t="shared" si="22"/>
        <v>693</v>
      </c>
      <c r="U41" s="45">
        <f t="shared" si="22"/>
        <v>584</v>
      </c>
      <c r="V41" s="44">
        <f t="shared" si="22"/>
        <v>335</v>
      </c>
      <c r="W41" s="44">
        <f t="shared" si="22"/>
        <v>275</v>
      </c>
      <c r="X41" s="44">
        <f t="shared" si="22"/>
        <v>697</v>
      </c>
      <c r="Y41" s="45">
        <f t="shared" si="22"/>
        <v>552</v>
      </c>
      <c r="Z41" s="43">
        <f t="shared" si="22"/>
        <v>558</v>
      </c>
      <c r="AA41" s="44">
        <f t="shared" si="22"/>
        <v>552</v>
      </c>
      <c r="AB41" s="44"/>
      <c r="AC41" s="44"/>
    </row>
    <row r="42" spans="1:29" s="31" customFormat="1" x14ac:dyDescent="0.2">
      <c r="A42" s="27" t="s">
        <v>272</v>
      </c>
      <c r="B42" s="28" t="s">
        <v>86</v>
      </c>
      <c r="C42" s="30">
        <f>COUNT(C43,C48,C53)</f>
        <v>3</v>
      </c>
      <c r="D42" s="30">
        <f>D43+D48+D53</f>
        <v>4</v>
      </c>
      <c r="E42" s="30">
        <f>E43+E48+E53</f>
        <v>2</v>
      </c>
      <c r="F42" s="36">
        <f>F43+F48+F53</f>
        <v>6</v>
      </c>
      <c r="G42" s="30">
        <f>G43+G48+G53</f>
        <v>2925</v>
      </c>
      <c r="H42" s="44">
        <f t="shared" ref="H42:AC42" si="23">H43+H48+H53</f>
        <v>514</v>
      </c>
      <c r="I42" s="44">
        <f t="shared" si="23"/>
        <v>2411</v>
      </c>
      <c r="J42" s="44">
        <f t="shared" si="23"/>
        <v>557</v>
      </c>
      <c r="K42" s="44">
        <f t="shared" si="23"/>
        <v>1782</v>
      </c>
      <c r="L42" s="44">
        <f t="shared" si="23"/>
        <v>72</v>
      </c>
      <c r="M42" s="54">
        <f t="shared" si="23"/>
        <v>0</v>
      </c>
      <c r="N42" s="43"/>
      <c r="O42" s="44"/>
      <c r="P42" s="44">
        <f t="shared" si="23"/>
        <v>248</v>
      </c>
      <c r="Q42" s="45">
        <f t="shared" si="23"/>
        <v>164</v>
      </c>
      <c r="R42" s="44">
        <f t="shared" si="23"/>
        <v>394</v>
      </c>
      <c r="S42" s="44">
        <f t="shared" si="23"/>
        <v>284</v>
      </c>
      <c r="T42" s="44">
        <f t="shared" si="23"/>
        <v>693</v>
      </c>
      <c r="U42" s="45">
        <f t="shared" si="23"/>
        <v>584</v>
      </c>
      <c r="V42" s="44">
        <f t="shared" si="23"/>
        <v>335</v>
      </c>
      <c r="W42" s="44">
        <f t="shared" si="23"/>
        <v>275</v>
      </c>
      <c r="X42" s="44">
        <f t="shared" si="23"/>
        <v>697</v>
      </c>
      <c r="Y42" s="45">
        <f t="shared" si="23"/>
        <v>552</v>
      </c>
      <c r="Z42" s="44">
        <f t="shared" si="23"/>
        <v>558</v>
      </c>
      <c r="AA42" s="44">
        <f t="shared" si="23"/>
        <v>552</v>
      </c>
      <c r="AB42" s="44"/>
      <c r="AC42" s="44"/>
    </row>
    <row r="43" spans="1:29" s="26" customFormat="1" ht="38.25" x14ac:dyDescent="0.2">
      <c r="A43" s="23" t="s">
        <v>87</v>
      </c>
      <c r="B43" s="48" t="s">
        <v>88</v>
      </c>
      <c r="C43" s="71">
        <v>1</v>
      </c>
      <c r="D43" s="23">
        <f t="shared" ref="D43:F43" si="24">COUNT(D44:D46)</f>
        <v>1</v>
      </c>
      <c r="E43" s="23"/>
      <c r="F43" s="49">
        <f t="shared" si="24"/>
        <v>2</v>
      </c>
      <c r="G43" s="25">
        <f>SUM(G44:G46)</f>
        <v>825</v>
      </c>
      <c r="H43" s="25">
        <f t="shared" ref="H43:AC43" si="25">SUM(H44:H46)</f>
        <v>150</v>
      </c>
      <c r="I43" s="25">
        <f t="shared" si="25"/>
        <v>675</v>
      </c>
      <c r="J43" s="25">
        <f t="shared" si="25"/>
        <v>165</v>
      </c>
      <c r="K43" s="25">
        <f t="shared" si="25"/>
        <v>482</v>
      </c>
      <c r="L43" s="25">
        <f t="shared" si="25"/>
        <v>28</v>
      </c>
      <c r="M43" s="60">
        <f t="shared" si="25"/>
        <v>0</v>
      </c>
      <c r="N43" s="22"/>
      <c r="O43" s="25"/>
      <c r="P43" s="25">
        <f t="shared" si="25"/>
        <v>248</v>
      </c>
      <c r="Q43" s="24">
        <f t="shared" si="25"/>
        <v>164</v>
      </c>
      <c r="R43" s="25">
        <f t="shared" si="25"/>
        <v>202</v>
      </c>
      <c r="S43" s="25">
        <f t="shared" si="25"/>
        <v>160</v>
      </c>
      <c r="T43" s="25">
        <f t="shared" si="25"/>
        <v>375</v>
      </c>
      <c r="U43" s="24">
        <f t="shared" si="25"/>
        <v>351</v>
      </c>
      <c r="V43" s="25"/>
      <c r="W43" s="25"/>
      <c r="X43" s="25"/>
      <c r="Y43" s="24"/>
      <c r="Z43" s="25"/>
      <c r="AA43" s="25"/>
      <c r="AB43" s="25"/>
      <c r="AC43" s="25"/>
    </row>
    <row r="44" spans="1:29" ht="51" x14ac:dyDescent="0.2">
      <c r="A44" s="19" t="s">
        <v>90</v>
      </c>
      <c r="B44" s="32" t="s">
        <v>91</v>
      </c>
      <c r="C44" s="32"/>
      <c r="D44" s="19">
        <v>4</v>
      </c>
      <c r="E44" s="19"/>
      <c r="F44" s="33"/>
      <c r="G44" s="73">
        <f t="shared" ref="G44" si="26">N44+P44+R44+T44+V44+X44+Z44+AB44</f>
        <v>465</v>
      </c>
      <c r="H44" s="72">
        <f t="shared" ref="H44" si="27">G44-I44</f>
        <v>150</v>
      </c>
      <c r="I44" s="72">
        <f>O44+Q44+S44+U44+W44+Y44+AA44+AC44</f>
        <v>315</v>
      </c>
      <c r="J44" s="19">
        <f>I44-L44-K44</f>
        <v>165</v>
      </c>
      <c r="K44" s="19">
        <v>122</v>
      </c>
      <c r="L44" s="19">
        <v>28</v>
      </c>
      <c r="M44" s="34"/>
      <c r="N44" s="78"/>
      <c r="O44" s="19"/>
      <c r="P44" s="19">
        <v>248</v>
      </c>
      <c r="Q44" s="77">
        <v>164</v>
      </c>
      <c r="R44" s="21">
        <v>130</v>
      </c>
      <c r="S44" s="19">
        <v>88</v>
      </c>
      <c r="T44" s="19">
        <v>87</v>
      </c>
      <c r="U44" s="77">
        <v>63</v>
      </c>
      <c r="V44" s="75"/>
      <c r="W44" s="19"/>
      <c r="X44" s="19"/>
      <c r="Y44" s="77"/>
      <c r="Z44" s="78"/>
      <c r="AA44" s="19"/>
      <c r="AB44" s="19"/>
      <c r="AC44" s="19"/>
    </row>
    <row r="45" spans="1:29" x14ac:dyDescent="0.2">
      <c r="A45" s="19" t="s">
        <v>275</v>
      </c>
      <c r="B45" s="32" t="s">
        <v>93</v>
      </c>
      <c r="C45" s="32"/>
      <c r="D45" s="19"/>
      <c r="E45" s="19"/>
      <c r="F45" s="33">
        <v>4</v>
      </c>
      <c r="G45" s="50">
        <f>I45+H45</f>
        <v>180</v>
      </c>
      <c r="H45" s="51"/>
      <c r="I45" s="51">
        <f t="shared" ref="I45:I46" si="28">O45+Q45+S45+U45+W45+Y45+AA45+AC45</f>
        <v>180</v>
      </c>
      <c r="J45" s="19"/>
      <c r="K45" s="19">
        <f>O45+Q45+S45+U45+W45+Y45+AA45+AC45</f>
        <v>180</v>
      </c>
      <c r="L45" s="52"/>
      <c r="M45" s="34"/>
      <c r="N45" s="46"/>
      <c r="O45" s="19"/>
      <c r="P45" s="37"/>
      <c r="Q45" s="77"/>
      <c r="R45" s="18">
        <v>72</v>
      </c>
      <c r="S45" s="19">
        <v>72</v>
      </c>
      <c r="T45" s="37">
        <v>108</v>
      </c>
      <c r="U45" s="77">
        <v>108</v>
      </c>
      <c r="V45" s="18"/>
      <c r="W45" s="19"/>
      <c r="X45" s="37"/>
      <c r="Y45" s="77"/>
      <c r="Z45" s="18"/>
      <c r="AA45" s="19"/>
      <c r="AB45" s="37"/>
      <c r="AC45" s="19"/>
    </row>
    <row r="46" spans="1:29" x14ac:dyDescent="0.2">
      <c r="A46" s="19" t="s">
        <v>276</v>
      </c>
      <c r="B46" s="32" t="s">
        <v>95</v>
      </c>
      <c r="C46" s="32"/>
      <c r="D46" s="19"/>
      <c r="E46" s="19"/>
      <c r="F46" s="33">
        <v>4</v>
      </c>
      <c r="G46" s="50">
        <f>I46+H46</f>
        <v>180</v>
      </c>
      <c r="H46" s="51"/>
      <c r="I46" s="51">
        <f t="shared" si="28"/>
        <v>180</v>
      </c>
      <c r="J46" s="19"/>
      <c r="K46" s="19">
        <f>O46+Q46+S46+U46+W46+Y46+AA46+AC46</f>
        <v>180</v>
      </c>
      <c r="L46" s="52"/>
      <c r="M46" s="34"/>
      <c r="N46" s="46"/>
      <c r="O46" s="19"/>
      <c r="P46" s="37"/>
      <c r="Q46" s="77"/>
      <c r="R46" s="18"/>
      <c r="S46" s="19"/>
      <c r="T46" s="37">
        <v>180</v>
      </c>
      <c r="U46" s="77">
        <v>180</v>
      </c>
      <c r="V46" s="18"/>
      <c r="W46" s="19"/>
      <c r="X46" s="37"/>
      <c r="Y46" s="77"/>
      <c r="Z46" s="18"/>
      <c r="AA46" s="19"/>
      <c r="AB46" s="37"/>
      <c r="AC46" s="19"/>
    </row>
    <row r="47" spans="1:29" x14ac:dyDescent="0.2">
      <c r="A47" s="76" t="s">
        <v>286</v>
      </c>
      <c r="B47" s="47" t="s">
        <v>287</v>
      </c>
      <c r="C47" s="37">
        <v>4</v>
      </c>
      <c r="D47" s="76"/>
      <c r="E47" s="76"/>
      <c r="F47" s="33"/>
      <c r="G47" s="50"/>
      <c r="H47" s="50"/>
      <c r="I47" s="50"/>
      <c r="J47" s="75"/>
      <c r="K47" s="75"/>
      <c r="L47" s="79"/>
      <c r="M47" s="74"/>
      <c r="N47" s="46"/>
      <c r="O47" s="75"/>
      <c r="P47" s="18"/>
      <c r="Q47" s="77"/>
      <c r="R47" s="18"/>
      <c r="S47" s="75"/>
      <c r="T47" s="18"/>
      <c r="U47" s="77"/>
      <c r="V47" s="18"/>
      <c r="W47" s="75"/>
      <c r="X47" s="18"/>
      <c r="Y47" s="77"/>
      <c r="Z47" s="18"/>
      <c r="AA47" s="75"/>
      <c r="AB47" s="18"/>
      <c r="AC47" s="75"/>
    </row>
    <row r="48" spans="1:29" s="26" customFormat="1" ht="38.25" x14ac:dyDescent="0.2">
      <c r="A48" s="23" t="s">
        <v>96</v>
      </c>
      <c r="B48" s="48" t="s">
        <v>285</v>
      </c>
      <c r="C48" s="71">
        <v>1</v>
      </c>
      <c r="D48" s="23">
        <v>2</v>
      </c>
      <c r="E48" s="23"/>
      <c r="F48" s="49">
        <f t="shared" ref="E48:F48" si="29">COUNT(F49:F51)</f>
        <v>2</v>
      </c>
      <c r="G48" s="25">
        <f>SUM(G49:G51)</f>
        <v>1122</v>
      </c>
      <c r="H48" s="25">
        <f t="shared" ref="H48:AC48" si="30">SUM(H49:H51)</f>
        <v>182</v>
      </c>
      <c r="I48" s="25">
        <f t="shared" si="30"/>
        <v>940</v>
      </c>
      <c r="J48" s="25">
        <f t="shared" si="30"/>
        <v>200</v>
      </c>
      <c r="K48" s="25">
        <f t="shared" si="30"/>
        <v>696</v>
      </c>
      <c r="L48" s="25">
        <f t="shared" si="30"/>
        <v>44</v>
      </c>
      <c r="M48" s="60">
        <f t="shared" si="30"/>
        <v>0</v>
      </c>
      <c r="N48" s="22"/>
      <c r="O48" s="25"/>
      <c r="P48" s="25"/>
      <c r="Q48" s="24"/>
      <c r="R48" s="25">
        <f t="shared" si="30"/>
        <v>192</v>
      </c>
      <c r="S48" s="25">
        <f t="shared" si="30"/>
        <v>124</v>
      </c>
      <c r="T48" s="25">
        <f t="shared" si="30"/>
        <v>164</v>
      </c>
      <c r="U48" s="24">
        <f t="shared" si="30"/>
        <v>131</v>
      </c>
      <c r="V48" s="25">
        <f t="shared" si="30"/>
        <v>183</v>
      </c>
      <c r="W48" s="25">
        <f t="shared" si="30"/>
        <v>161</v>
      </c>
      <c r="X48" s="25">
        <f t="shared" si="30"/>
        <v>295</v>
      </c>
      <c r="Y48" s="24">
        <f t="shared" si="30"/>
        <v>236</v>
      </c>
      <c r="Z48" s="25">
        <f t="shared" si="30"/>
        <v>288</v>
      </c>
      <c r="AA48" s="25">
        <f t="shared" si="30"/>
        <v>288</v>
      </c>
      <c r="AB48" s="25"/>
      <c r="AC48" s="25"/>
    </row>
    <row r="49" spans="1:29" ht="25.5" x14ac:dyDescent="0.2">
      <c r="A49" s="19" t="s">
        <v>98</v>
      </c>
      <c r="B49" s="32" t="s">
        <v>99</v>
      </c>
      <c r="C49" s="32"/>
      <c r="D49" s="19">
        <v>4.5999999999999996</v>
      </c>
      <c r="E49" s="19"/>
      <c r="F49" s="33"/>
      <c r="G49" s="21">
        <f t="shared" ref="G49" si="31">N49+P49+R49+T49+V49+X49+Z49+AB49</f>
        <v>546</v>
      </c>
      <c r="H49" s="19">
        <f t="shared" ref="H49" si="32">G49-I49</f>
        <v>182</v>
      </c>
      <c r="I49" s="19">
        <f t="shared" ref="I49:I51" si="33">O49+Q49+S49+U49+W49+Y49+AA49+AC49</f>
        <v>364</v>
      </c>
      <c r="J49" s="19">
        <v>200</v>
      </c>
      <c r="K49" s="19">
        <v>120</v>
      </c>
      <c r="L49" s="19">
        <v>44</v>
      </c>
      <c r="M49" s="34"/>
      <c r="N49" s="78"/>
      <c r="O49" s="19"/>
      <c r="P49" s="19"/>
      <c r="Q49" s="77"/>
      <c r="R49" s="21">
        <v>192</v>
      </c>
      <c r="S49" s="19">
        <v>124</v>
      </c>
      <c r="T49" s="19">
        <v>92</v>
      </c>
      <c r="U49" s="77">
        <v>59</v>
      </c>
      <c r="V49" s="75">
        <v>75</v>
      </c>
      <c r="W49" s="19">
        <v>53</v>
      </c>
      <c r="X49" s="19">
        <v>187</v>
      </c>
      <c r="Y49" s="77">
        <v>128</v>
      </c>
      <c r="Z49" s="21"/>
      <c r="AA49" s="19"/>
      <c r="AB49" s="19"/>
      <c r="AC49" s="19"/>
    </row>
    <row r="50" spans="1:29" x14ac:dyDescent="0.2">
      <c r="A50" s="19" t="s">
        <v>277</v>
      </c>
      <c r="B50" s="32" t="s">
        <v>93</v>
      </c>
      <c r="C50" s="32"/>
      <c r="D50" s="19"/>
      <c r="E50" s="19"/>
      <c r="F50" s="33">
        <v>6</v>
      </c>
      <c r="G50" s="50">
        <f>I50+H50</f>
        <v>288</v>
      </c>
      <c r="H50" s="51">
        <v>0</v>
      </c>
      <c r="I50" s="51">
        <f t="shared" si="33"/>
        <v>288</v>
      </c>
      <c r="J50" s="19"/>
      <c r="K50" s="19">
        <f>O50+Q50+S50+U50+W50+Y50+AA50+AC50</f>
        <v>288</v>
      </c>
      <c r="L50" s="52"/>
      <c r="M50" s="34"/>
      <c r="N50" s="46"/>
      <c r="O50" s="19"/>
      <c r="P50" s="37"/>
      <c r="Q50" s="77"/>
      <c r="R50" s="18"/>
      <c r="S50" s="19"/>
      <c r="T50" s="37">
        <v>72</v>
      </c>
      <c r="U50" s="77">
        <v>72</v>
      </c>
      <c r="V50" s="18">
        <v>108</v>
      </c>
      <c r="W50" s="19">
        <v>108</v>
      </c>
      <c r="X50" s="37">
        <v>108</v>
      </c>
      <c r="Y50" s="77">
        <v>108</v>
      </c>
      <c r="Z50" s="18"/>
      <c r="AA50" s="19"/>
      <c r="AB50" s="37"/>
      <c r="AC50" s="19"/>
    </row>
    <row r="51" spans="1:29" x14ac:dyDescent="0.2">
      <c r="A51" s="19" t="s">
        <v>278</v>
      </c>
      <c r="B51" s="32" t="s">
        <v>95</v>
      </c>
      <c r="C51" s="32"/>
      <c r="D51" s="19"/>
      <c r="E51" s="19"/>
      <c r="F51" s="33">
        <v>7</v>
      </c>
      <c r="G51" s="50">
        <f>I51+H51</f>
        <v>288</v>
      </c>
      <c r="H51" s="51">
        <v>0</v>
      </c>
      <c r="I51" s="51">
        <f t="shared" si="33"/>
        <v>288</v>
      </c>
      <c r="J51" s="19"/>
      <c r="K51" s="19">
        <f>O51+Q51+S51+U51+W51+Y51+AA51+AC51</f>
        <v>288</v>
      </c>
      <c r="L51" s="52"/>
      <c r="M51" s="34"/>
      <c r="N51" s="46"/>
      <c r="O51" s="19"/>
      <c r="P51" s="37"/>
      <c r="Q51" s="77"/>
      <c r="R51" s="18"/>
      <c r="S51" s="19"/>
      <c r="T51" s="37"/>
      <c r="U51" s="77"/>
      <c r="V51" s="18"/>
      <c r="W51" s="19"/>
      <c r="X51" s="37"/>
      <c r="Y51" s="77"/>
      <c r="Z51" s="18">
        <v>288</v>
      </c>
      <c r="AA51" s="19">
        <v>288</v>
      </c>
      <c r="AB51" s="37"/>
      <c r="AC51" s="19"/>
    </row>
    <row r="52" spans="1:29" x14ac:dyDescent="0.2">
      <c r="A52" s="76" t="s">
        <v>288</v>
      </c>
      <c r="B52" s="47" t="s">
        <v>287</v>
      </c>
      <c r="C52" s="37">
        <v>7</v>
      </c>
      <c r="D52" s="76"/>
      <c r="E52" s="76"/>
      <c r="F52" s="33"/>
      <c r="G52" s="50"/>
      <c r="H52" s="50"/>
      <c r="I52" s="50"/>
      <c r="J52" s="75"/>
      <c r="K52" s="75"/>
      <c r="L52" s="79"/>
      <c r="M52" s="74"/>
      <c r="N52" s="46"/>
      <c r="O52" s="75"/>
      <c r="P52" s="18"/>
      <c r="Q52" s="77"/>
      <c r="R52" s="18"/>
      <c r="S52" s="75"/>
      <c r="T52" s="18"/>
      <c r="U52" s="77"/>
      <c r="V52" s="18"/>
      <c r="W52" s="75"/>
      <c r="X52" s="18"/>
      <c r="Y52" s="77"/>
      <c r="Z52" s="18"/>
      <c r="AA52" s="75"/>
      <c r="AB52" s="18"/>
      <c r="AC52" s="75"/>
    </row>
    <row r="53" spans="1:29" s="26" customFormat="1" ht="51" x14ac:dyDescent="0.2">
      <c r="A53" s="23" t="s">
        <v>102</v>
      </c>
      <c r="B53" s="48" t="s">
        <v>103</v>
      </c>
      <c r="C53" s="71">
        <v>1</v>
      </c>
      <c r="D53" s="23">
        <f>COUNT(D54:D56)</f>
        <v>1</v>
      </c>
      <c r="E53" s="23">
        <v>2</v>
      </c>
      <c r="F53" s="49">
        <f t="shared" ref="F53" si="34">COUNT(F54:F56)</f>
        <v>2</v>
      </c>
      <c r="G53" s="25">
        <f>SUM(G54:G56)</f>
        <v>978</v>
      </c>
      <c r="H53" s="25">
        <f t="shared" ref="H53:AC53" si="35">SUM(H54:H56)</f>
        <v>182</v>
      </c>
      <c r="I53" s="25">
        <f t="shared" si="35"/>
        <v>796</v>
      </c>
      <c r="J53" s="25">
        <f t="shared" si="35"/>
        <v>192</v>
      </c>
      <c r="K53" s="25">
        <f t="shared" si="35"/>
        <v>604</v>
      </c>
      <c r="L53" s="25"/>
      <c r="M53" s="60"/>
      <c r="N53" s="22"/>
      <c r="O53" s="25"/>
      <c r="P53" s="25"/>
      <c r="Q53" s="24"/>
      <c r="R53" s="25"/>
      <c r="S53" s="25"/>
      <c r="T53" s="25">
        <f t="shared" si="35"/>
        <v>154</v>
      </c>
      <c r="U53" s="24">
        <f t="shared" si="35"/>
        <v>102</v>
      </c>
      <c r="V53" s="25">
        <f t="shared" si="35"/>
        <v>152</v>
      </c>
      <c r="W53" s="25">
        <f t="shared" si="35"/>
        <v>114</v>
      </c>
      <c r="X53" s="25">
        <f t="shared" si="35"/>
        <v>402</v>
      </c>
      <c r="Y53" s="24">
        <f t="shared" si="35"/>
        <v>316</v>
      </c>
      <c r="Z53" s="25">
        <f t="shared" si="35"/>
        <v>270</v>
      </c>
      <c r="AA53" s="25">
        <f t="shared" si="35"/>
        <v>264</v>
      </c>
      <c r="AB53" s="25"/>
      <c r="AC53" s="25"/>
    </row>
    <row r="54" spans="1:29" ht="51" x14ac:dyDescent="0.2">
      <c r="A54" s="19" t="s">
        <v>105</v>
      </c>
      <c r="B54" s="32" t="s">
        <v>106</v>
      </c>
      <c r="C54" s="32"/>
      <c r="D54" s="19">
        <v>7</v>
      </c>
      <c r="E54" s="19">
        <v>4.5999999999999996</v>
      </c>
      <c r="F54" s="33"/>
      <c r="G54" s="21">
        <f t="shared" ref="G54" si="36">N54+P54+R54+T54+V54+X54+Z54+AB54</f>
        <v>546</v>
      </c>
      <c r="H54" s="19">
        <f t="shared" ref="H54" si="37">G54-I54</f>
        <v>182</v>
      </c>
      <c r="I54" s="19">
        <f t="shared" ref="I54:I55" si="38">O54+Q54+S54+U54+W54+Y54+AA54+AC54</f>
        <v>364</v>
      </c>
      <c r="J54" s="19">
        <v>192</v>
      </c>
      <c r="K54" s="19">
        <v>172</v>
      </c>
      <c r="L54" s="19"/>
      <c r="M54" s="34"/>
      <c r="N54" s="35"/>
      <c r="O54" s="19"/>
      <c r="P54" s="19"/>
      <c r="Q54" s="20"/>
      <c r="R54" s="21"/>
      <c r="S54" s="19"/>
      <c r="T54" s="19">
        <v>154</v>
      </c>
      <c r="U54" s="19">
        <v>102</v>
      </c>
      <c r="V54" s="35">
        <v>116</v>
      </c>
      <c r="W54" s="19">
        <v>78</v>
      </c>
      <c r="X54" s="19">
        <v>258</v>
      </c>
      <c r="Y54" s="77">
        <v>172</v>
      </c>
      <c r="Z54" s="21">
        <v>18</v>
      </c>
      <c r="AA54" s="19">
        <v>12</v>
      </c>
      <c r="AB54" s="19"/>
      <c r="AC54" s="19"/>
    </row>
    <row r="55" spans="1:29" x14ac:dyDescent="0.2">
      <c r="A55" s="19" t="s">
        <v>273</v>
      </c>
      <c r="B55" s="32" t="s">
        <v>93</v>
      </c>
      <c r="C55" s="32"/>
      <c r="D55" s="19"/>
      <c r="E55" s="19"/>
      <c r="F55" s="33">
        <v>6</v>
      </c>
      <c r="G55" s="50">
        <f>I55+H55</f>
        <v>108</v>
      </c>
      <c r="H55" s="51">
        <v>0</v>
      </c>
      <c r="I55" s="51">
        <f t="shared" si="38"/>
        <v>108</v>
      </c>
      <c r="J55" s="19"/>
      <c r="K55" s="19">
        <f>O55+Q55+S55+U55+W55+Y55+AA55+AC55</f>
        <v>108</v>
      </c>
      <c r="L55" s="52"/>
      <c r="M55" s="34"/>
      <c r="N55" s="38"/>
      <c r="O55" s="19"/>
      <c r="P55" s="37"/>
      <c r="Q55" s="20"/>
      <c r="R55" s="18"/>
      <c r="S55" s="19"/>
      <c r="T55" s="37"/>
      <c r="U55" s="19"/>
      <c r="V55" s="38">
        <v>36</v>
      </c>
      <c r="W55" s="19">
        <v>36</v>
      </c>
      <c r="X55" s="37">
        <v>72</v>
      </c>
      <c r="Y55" s="20">
        <v>72</v>
      </c>
      <c r="Z55" s="18"/>
      <c r="AA55" s="19"/>
      <c r="AB55" s="37"/>
      <c r="AC55" s="19"/>
    </row>
    <row r="56" spans="1:29" x14ac:dyDescent="0.2">
      <c r="A56" s="19" t="s">
        <v>274</v>
      </c>
      <c r="B56" s="47" t="s">
        <v>95</v>
      </c>
      <c r="C56" s="47"/>
      <c r="D56" s="19"/>
      <c r="E56" s="19"/>
      <c r="F56" s="33">
        <v>7</v>
      </c>
      <c r="G56" s="50">
        <f>I56+H56</f>
        <v>324</v>
      </c>
      <c r="H56" s="51">
        <v>0</v>
      </c>
      <c r="I56" s="51">
        <f t="shared" ref="I56" si="39">O56+Q56+S56+U56+W56+Y56+AA56+AC56</f>
        <v>324</v>
      </c>
      <c r="J56" s="19"/>
      <c r="K56" s="19">
        <f>O56+Q56+S56+U56+W56+Y56+AA56+AC56</f>
        <v>324</v>
      </c>
      <c r="L56" s="52"/>
      <c r="M56" s="40"/>
      <c r="N56" s="46"/>
      <c r="O56" s="21"/>
      <c r="P56" s="18"/>
      <c r="Q56" s="20"/>
      <c r="R56" s="18"/>
      <c r="S56" s="21"/>
      <c r="T56" s="18"/>
      <c r="U56" s="20"/>
      <c r="V56" s="18"/>
      <c r="W56" s="21"/>
      <c r="X56" s="18">
        <v>72</v>
      </c>
      <c r="Y56" s="20">
        <v>72</v>
      </c>
      <c r="Z56" s="18">
        <v>252</v>
      </c>
      <c r="AA56" s="21">
        <v>252</v>
      </c>
      <c r="AB56" s="18"/>
      <c r="AC56" s="21"/>
    </row>
    <row r="57" spans="1:29" x14ac:dyDescent="0.2">
      <c r="A57" s="76" t="s">
        <v>289</v>
      </c>
      <c r="B57" s="47" t="s">
        <v>287</v>
      </c>
      <c r="C57" s="37">
        <v>7</v>
      </c>
      <c r="D57" s="76"/>
      <c r="E57" s="76"/>
      <c r="F57" s="33"/>
      <c r="G57" s="50"/>
      <c r="H57" s="50"/>
      <c r="I57" s="50"/>
      <c r="J57" s="75"/>
      <c r="K57" s="75"/>
      <c r="L57" s="79"/>
      <c r="M57" s="74"/>
      <c r="N57" s="46"/>
      <c r="O57" s="75"/>
      <c r="P57" s="18"/>
      <c r="Q57" s="77"/>
      <c r="R57" s="18"/>
      <c r="S57" s="75"/>
      <c r="T57" s="18"/>
      <c r="U57" s="77"/>
      <c r="V57" s="18"/>
      <c r="W57" s="75"/>
      <c r="X57" s="18"/>
      <c r="Y57" s="77"/>
      <c r="Z57" s="18"/>
      <c r="AA57" s="75"/>
      <c r="AB57" s="18"/>
      <c r="AC57" s="75"/>
    </row>
    <row r="58" spans="1:29" s="31" customFormat="1" x14ac:dyDescent="0.2">
      <c r="A58" s="27" t="s">
        <v>111</v>
      </c>
      <c r="B58" s="28" t="s">
        <v>112</v>
      </c>
      <c r="C58" s="29"/>
      <c r="D58" s="29"/>
      <c r="E58" s="29">
        <v>3</v>
      </c>
      <c r="F58" s="53">
        <f t="shared" ref="D58:F58" si="40">COUNT(F59)</f>
        <v>1</v>
      </c>
      <c r="G58" s="30">
        <f>G59</f>
        <v>160</v>
      </c>
      <c r="H58" s="30">
        <f t="shared" ref="H58:AC58" si="41">H59</f>
        <v>80</v>
      </c>
      <c r="I58" s="44">
        <f t="shared" si="41"/>
        <v>80</v>
      </c>
      <c r="J58" s="30"/>
      <c r="K58" s="30">
        <f t="shared" si="41"/>
        <v>80</v>
      </c>
      <c r="L58" s="30"/>
      <c r="M58" s="54"/>
      <c r="N58" s="43"/>
      <c r="O58" s="30"/>
      <c r="P58" s="30"/>
      <c r="Q58" s="45"/>
      <c r="R58" s="30"/>
      <c r="S58" s="30"/>
      <c r="T58" s="30">
        <f t="shared" si="41"/>
        <v>40</v>
      </c>
      <c r="U58" s="45">
        <f t="shared" si="41"/>
        <v>20</v>
      </c>
      <c r="V58" s="30">
        <f t="shared" si="41"/>
        <v>48</v>
      </c>
      <c r="W58" s="30">
        <f t="shared" si="41"/>
        <v>24</v>
      </c>
      <c r="X58" s="30">
        <f t="shared" si="41"/>
        <v>64</v>
      </c>
      <c r="Y58" s="45">
        <f t="shared" si="41"/>
        <v>32</v>
      </c>
      <c r="Z58" s="30">
        <f t="shared" si="41"/>
        <v>8</v>
      </c>
      <c r="AA58" s="30">
        <f t="shared" si="41"/>
        <v>4</v>
      </c>
      <c r="AB58" s="30"/>
      <c r="AC58" s="30"/>
    </row>
    <row r="59" spans="1:29" x14ac:dyDescent="0.2">
      <c r="A59" s="19" t="s">
        <v>269</v>
      </c>
      <c r="B59" s="47" t="s">
        <v>3</v>
      </c>
      <c r="C59" s="47"/>
      <c r="D59" s="19"/>
      <c r="E59" s="19" t="s">
        <v>270</v>
      </c>
      <c r="F59" s="33">
        <v>7</v>
      </c>
      <c r="G59" s="21">
        <f>N59+P59+R59+T59+V59+X59+Z59+AB59</f>
        <v>160</v>
      </c>
      <c r="H59" s="19">
        <f>G59-I59</f>
        <v>80</v>
      </c>
      <c r="I59" s="19">
        <f t="shared" ref="I59" si="42">O59+Q59+S59+U59+W59+Y59+AA59+AC59</f>
        <v>80</v>
      </c>
      <c r="J59" s="19"/>
      <c r="K59" s="19">
        <v>80</v>
      </c>
      <c r="L59" s="19"/>
      <c r="M59" s="39"/>
      <c r="N59" s="35"/>
      <c r="O59" s="19"/>
      <c r="P59" s="19"/>
      <c r="Q59" s="20"/>
      <c r="R59" s="21"/>
      <c r="S59" s="19"/>
      <c r="T59" s="19">
        <v>40</v>
      </c>
      <c r="U59" s="20">
        <v>20</v>
      </c>
      <c r="V59" s="21">
        <v>48</v>
      </c>
      <c r="W59" s="19">
        <v>24</v>
      </c>
      <c r="X59" s="19">
        <v>64</v>
      </c>
      <c r="Y59" s="20">
        <v>32</v>
      </c>
      <c r="Z59" s="21">
        <v>8</v>
      </c>
      <c r="AA59" s="19">
        <v>4</v>
      </c>
      <c r="AB59" s="19"/>
      <c r="AC59" s="19"/>
    </row>
    <row r="60" spans="1:29" s="31" customFormat="1" ht="27.75" customHeight="1" x14ac:dyDescent="0.2">
      <c r="A60" s="108" t="s">
        <v>279</v>
      </c>
      <c r="B60" s="109"/>
      <c r="C60" s="29">
        <f>C8+C24</f>
        <v>3</v>
      </c>
      <c r="D60" s="29">
        <f t="shared" ref="D60:AC60" si="43">D8+D24</f>
        <v>12</v>
      </c>
      <c r="E60" s="29">
        <f t="shared" si="43"/>
        <v>19</v>
      </c>
      <c r="F60" s="53">
        <f>F8+F24</f>
        <v>18</v>
      </c>
      <c r="G60" s="57">
        <f>G8+G24</f>
        <v>6560</v>
      </c>
      <c r="H60" s="29">
        <f t="shared" si="43"/>
        <v>1700</v>
      </c>
      <c r="I60" s="29">
        <f t="shared" si="43"/>
        <v>4860</v>
      </c>
      <c r="J60" s="29"/>
      <c r="K60" s="29">
        <f t="shared" si="43"/>
        <v>2570</v>
      </c>
      <c r="L60" s="29">
        <f t="shared" si="43"/>
        <v>180</v>
      </c>
      <c r="M60" s="55">
        <f t="shared" si="43"/>
        <v>0</v>
      </c>
      <c r="N60" s="56">
        <f t="shared" si="43"/>
        <v>897</v>
      </c>
      <c r="O60" s="29">
        <f t="shared" si="43"/>
        <v>612</v>
      </c>
      <c r="P60" s="29">
        <f t="shared" si="43"/>
        <v>1224</v>
      </c>
      <c r="Q60" s="58">
        <f t="shared" si="43"/>
        <v>828</v>
      </c>
      <c r="R60" s="57">
        <f t="shared" si="43"/>
        <v>825</v>
      </c>
      <c r="S60" s="29">
        <f t="shared" si="43"/>
        <v>576</v>
      </c>
      <c r="T60" s="29">
        <f t="shared" si="43"/>
        <v>1060</v>
      </c>
      <c r="U60" s="58">
        <f t="shared" si="43"/>
        <v>828</v>
      </c>
      <c r="V60" s="57">
        <f t="shared" si="43"/>
        <v>791</v>
      </c>
      <c r="W60" s="29">
        <f t="shared" si="43"/>
        <v>576</v>
      </c>
      <c r="X60" s="29">
        <f t="shared" si="43"/>
        <v>1115</v>
      </c>
      <c r="Y60" s="58">
        <f t="shared" si="43"/>
        <v>828</v>
      </c>
      <c r="Z60" s="57">
        <f t="shared" si="43"/>
        <v>648</v>
      </c>
      <c r="AA60" s="29">
        <f t="shared" si="43"/>
        <v>612</v>
      </c>
      <c r="AB60" s="29"/>
      <c r="AC60" s="29"/>
    </row>
    <row r="61" spans="1:29" ht="25.5" x14ac:dyDescent="0.2">
      <c r="A61" s="64" t="s">
        <v>280</v>
      </c>
      <c r="B61" s="65" t="s">
        <v>250</v>
      </c>
      <c r="C61" s="65"/>
      <c r="D61" s="64"/>
      <c r="E61" s="64"/>
      <c r="F61" s="66"/>
      <c r="G61" s="67"/>
      <c r="H61" s="68"/>
      <c r="I61" s="68"/>
      <c r="J61" s="68"/>
      <c r="K61" s="68"/>
      <c r="L61" s="69"/>
      <c r="M61" s="39"/>
      <c r="N61" s="41"/>
      <c r="O61" s="19"/>
      <c r="P61" s="42"/>
      <c r="Q61" s="20"/>
      <c r="R61" s="40"/>
      <c r="S61" s="19"/>
      <c r="T61" s="42"/>
      <c r="U61" s="20"/>
      <c r="V61" s="35"/>
      <c r="W61" s="21"/>
      <c r="X61" s="42"/>
      <c r="Y61" s="20"/>
      <c r="Z61" s="40"/>
      <c r="AA61" s="19"/>
      <c r="AB61" s="42"/>
      <c r="AC61" s="19">
        <v>36</v>
      </c>
    </row>
    <row r="62" spans="1:29" ht="12.75" customHeight="1" x14ac:dyDescent="0.2">
      <c r="A62" s="104" t="s">
        <v>281</v>
      </c>
      <c r="B62" s="104"/>
      <c r="C62" s="104"/>
      <c r="D62" s="104"/>
      <c r="E62" s="104"/>
      <c r="F62" s="105"/>
      <c r="G62" s="130" t="s">
        <v>133</v>
      </c>
      <c r="H62" s="106" t="s">
        <v>259</v>
      </c>
      <c r="I62" s="106"/>
      <c r="J62" s="106"/>
      <c r="K62" s="106"/>
      <c r="L62" s="106"/>
      <c r="M62" s="61"/>
      <c r="N62" s="131">
        <f>O8+O25+O44+O49+O54</f>
        <v>612</v>
      </c>
      <c r="O62" s="132"/>
      <c r="P62" s="133">
        <f t="shared" ref="P62" si="44">Q8+Q25+Q44+Q49+Q54</f>
        <v>828</v>
      </c>
      <c r="Q62" s="132"/>
      <c r="R62" s="131">
        <f>S8+S25+S44+S49+S54</f>
        <v>504</v>
      </c>
      <c r="S62" s="132"/>
      <c r="T62" s="133">
        <v>486</v>
      </c>
      <c r="U62" s="132"/>
      <c r="V62" s="131">
        <v>432</v>
      </c>
      <c r="W62" s="132"/>
      <c r="X62" s="133">
        <v>576</v>
      </c>
      <c r="Y62" s="132"/>
      <c r="Z62" s="131">
        <v>72</v>
      </c>
      <c r="AA62" s="132"/>
      <c r="AB62" s="133"/>
      <c r="AC62" s="132"/>
    </row>
    <row r="63" spans="1:29" x14ac:dyDescent="0.2">
      <c r="A63" s="104"/>
      <c r="B63" s="104"/>
      <c r="C63" s="104"/>
      <c r="D63" s="104"/>
      <c r="E63" s="104"/>
      <c r="F63" s="105"/>
      <c r="G63" s="130"/>
      <c r="H63" s="106" t="s">
        <v>260</v>
      </c>
      <c r="I63" s="106"/>
      <c r="J63" s="106"/>
      <c r="K63" s="106"/>
      <c r="L63" s="106"/>
      <c r="M63" s="61"/>
      <c r="N63" s="131"/>
      <c r="O63" s="132"/>
      <c r="P63" s="133"/>
      <c r="Q63" s="132"/>
      <c r="R63" s="131">
        <f t="shared" ref="R63" si="45">S45+S50+S55</f>
        <v>72</v>
      </c>
      <c r="S63" s="132"/>
      <c r="T63" s="133">
        <f t="shared" ref="T63" si="46">U45+U50+U55</f>
        <v>180</v>
      </c>
      <c r="U63" s="132"/>
      <c r="V63" s="131">
        <f t="shared" ref="V63" si="47">W45+W50+W55</f>
        <v>144</v>
      </c>
      <c r="W63" s="132"/>
      <c r="X63" s="133">
        <f t="shared" ref="X63" si="48">Y45+Y50+Y55</f>
        <v>180</v>
      </c>
      <c r="Y63" s="132"/>
      <c r="Z63" s="131"/>
      <c r="AA63" s="132"/>
      <c r="AB63" s="133"/>
      <c r="AC63" s="132"/>
    </row>
    <row r="64" spans="1:29" x14ac:dyDescent="0.2">
      <c r="A64" s="104"/>
      <c r="B64" s="104"/>
      <c r="C64" s="104"/>
      <c r="D64" s="104"/>
      <c r="E64" s="104"/>
      <c r="F64" s="105"/>
      <c r="G64" s="130"/>
      <c r="H64" s="106" t="s">
        <v>261</v>
      </c>
      <c r="I64" s="106"/>
      <c r="J64" s="106"/>
      <c r="K64" s="106"/>
      <c r="L64" s="106"/>
      <c r="M64" s="62"/>
      <c r="N64" s="131"/>
      <c r="O64" s="132"/>
      <c r="P64" s="133"/>
      <c r="Q64" s="132"/>
      <c r="R64" s="131"/>
      <c r="S64" s="132"/>
      <c r="T64" s="133">
        <f t="shared" ref="T64" si="49">U46+U51+U56</f>
        <v>180</v>
      </c>
      <c r="U64" s="132"/>
      <c r="V64" s="131"/>
      <c r="W64" s="132"/>
      <c r="X64" s="133">
        <f t="shared" ref="X64" si="50">Y46+Y51+Y56</f>
        <v>72</v>
      </c>
      <c r="Y64" s="132"/>
      <c r="Z64" s="131">
        <f t="shared" ref="Z64" si="51">AA46+AA51+AA56</f>
        <v>540</v>
      </c>
      <c r="AA64" s="132"/>
      <c r="AB64" s="133"/>
      <c r="AC64" s="132"/>
    </row>
    <row r="65" spans="1:29" x14ac:dyDescent="0.2">
      <c r="A65" s="104"/>
      <c r="B65" s="104"/>
      <c r="C65" s="104"/>
      <c r="D65" s="104"/>
      <c r="E65" s="104"/>
      <c r="F65" s="105"/>
      <c r="G65" s="130"/>
      <c r="H65" s="106" t="s">
        <v>262</v>
      </c>
      <c r="I65" s="106"/>
      <c r="J65" s="106"/>
      <c r="K65" s="106"/>
      <c r="L65" s="106"/>
      <c r="M65" s="63"/>
      <c r="N65" s="134"/>
      <c r="O65" s="135"/>
      <c r="P65" s="132"/>
      <c r="Q65" s="135"/>
      <c r="R65" s="131"/>
      <c r="S65" s="132"/>
      <c r="T65" s="133">
        <v>1</v>
      </c>
      <c r="U65" s="144"/>
      <c r="V65" s="131"/>
      <c r="W65" s="132"/>
      <c r="X65" s="133"/>
      <c r="Y65" s="144"/>
      <c r="Z65" s="131">
        <v>2</v>
      </c>
      <c r="AA65" s="132"/>
      <c r="AB65" s="143"/>
      <c r="AC65" s="132"/>
    </row>
    <row r="66" spans="1:29" x14ac:dyDescent="0.2">
      <c r="A66" s="104"/>
      <c r="B66" s="104"/>
      <c r="C66" s="104"/>
      <c r="D66" s="104"/>
      <c r="E66" s="104"/>
      <c r="F66" s="105"/>
      <c r="G66" s="130"/>
      <c r="H66" s="106" t="s">
        <v>263</v>
      </c>
      <c r="I66" s="106"/>
      <c r="J66" s="106"/>
      <c r="K66" s="106"/>
      <c r="L66" s="106"/>
      <c r="M66" s="61"/>
      <c r="N66" s="134">
        <v>2</v>
      </c>
      <c r="O66" s="135"/>
      <c r="P66" s="132">
        <v>2</v>
      </c>
      <c r="Q66" s="135"/>
      <c r="R66" s="131"/>
      <c r="S66" s="132"/>
      <c r="T66" s="133">
        <v>4</v>
      </c>
      <c r="U66" s="144"/>
      <c r="V66" s="131"/>
      <c r="W66" s="132"/>
      <c r="X66" s="133">
        <v>2</v>
      </c>
      <c r="Y66" s="144"/>
      <c r="Z66" s="131">
        <v>2</v>
      </c>
      <c r="AA66" s="132"/>
      <c r="AB66" s="143"/>
      <c r="AC66" s="132"/>
    </row>
    <row r="67" spans="1:29" x14ac:dyDescent="0.2">
      <c r="A67" s="104"/>
      <c r="B67" s="104"/>
      <c r="C67" s="104"/>
      <c r="D67" s="104"/>
      <c r="E67" s="104"/>
      <c r="F67" s="105"/>
      <c r="G67" s="130"/>
      <c r="H67" s="106" t="s">
        <v>264</v>
      </c>
      <c r="I67" s="106"/>
      <c r="J67" s="106"/>
      <c r="K67" s="106"/>
      <c r="L67" s="106"/>
      <c r="M67" s="62"/>
      <c r="N67" s="134">
        <v>1</v>
      </c>
      <c r="O67" s="135"/>
      <c r="P67" s="135">
        <v>1</v>
      </c>
      <c r="Q67" s="136"/>
      <c r="R67" s="132">
        <v>2</v>
      </c>
      <c r="S67" s="135"/>
      <c r="T67" s="135">
        <v>6</v>
      </c>
      <c r="U67" s="136"/>
      <c r="V67" s="132">
        <v>1</v>
      </c>
      <c r="W67" s="135"/>
      <c r="X67" s="135">
        <v>3</v>
      </c>
      <c r="Y67" s="136"/>
      <c r="Z67" s="134">
        <v>4</v>
      </c>
      <c r="AA67" s="135"/>
      <c r="AB67" s="135"/>
      <c r="AC67" s="135"/>
    </row>
    <row r="68" spans="1:29" x14ac:dyDescent="0.2">
      <c r="A68" s="104"/>
      <c r="B68" s="104"/>
      <c r="C68" s="104"/>
      <c r="D68" s="104"/>
      <c r="E68" s="104"/>
      <c r="F68" s="105"/>
      <c r="G68" s="130"/>
      <c r="H68" s="106" t="s">
        <v>265</v>
      </c>
      <c r="I68" s="106"/>
      <c r="J68" s="106"/>
      <c r="K68" s="106"/>
      <c r="L68" s="106"/>
      <c r="M68" s="63"/>
      <c r="N68" s="134">
        <v>4</v>
      </c>
      <c r="O68" s="135"/>
      <c r="P68" s="135">
        <v>3</v>
      </c>
      <c r="Q68" s="136"/>
      <c r="R68" s="132">
        <v>2</v>
      </c>
      <c r="S68" s="135"/>
      <c r="T68" s="135">
        <v>2</v>
      </c>
      <c r="U68" s="136"/>
      <c r="V68" s="132">
        <v>4</v>
      </c>
      <c r="W68" s="135"/>
      <c r="X68" s="135">
        <v>4</v>
      </c>
      <c r="Y68" s="136"/>
      <c r="Z68" s="132"/>
      <c r="AA68" s="135"/>
      <c r="AB68" s="135"/>
      <c r="AC68" s="135"/>
    </row>
    <row r="69" spans="1:29" x14ac:dyDescent="0.2">
      <c r="G69" s="70"/>
      <c r="H69" s="70"/>
      <c r="I69" s="70"/>
      <c r="J69" s="70"/>
      <c r="K69" s="70"/>
      <c r="L69" s="70"/>
    </row>
    <row r="70" spans="1:29" x14ac:dyDescent="0.2">
      <c r="A70" s="26" t="s">
        <v>283</v>
      </c>
      <c r="C70" s="59"/>
      <c r="D70" s="59"/>
    </row>
  </sheetData>
  <mergeCells count="127">
    <mergeCell ref="V65:W65"/>
    <mergeCell ref="X65:Y65"/>
    <mergeCell ref="Z67:AA67"/>
    <mergeCell ref="AB67:AC67"/>
    <mergeCell ref="N67:O67"/>
    <mergeCell ref="P67:Q67"/>
    <mergeCell ref="R67:S67"/>
    <mergeCell ref="AB63:AC63"/>
    <mergeCell ref="N62:O62"/>
    <mergeCell ref="P62:Q62"/>
    <mergeCell ref="R62:S62"/>
    <mergeCell ref="T62:U62"/>
    <mergeCell ref="V62:W62"/>
    <mergeCell ref="X62:Y62"/>
    <mergeCell ref="X68:Y68"/>
    <mergeCell ref="Z68:AA68"/>
    <mergeCell ref="AB68:AC68"/>
    <mergeCell ref="Z65:AA65"/>
    <mergeCell ref="AB65:AC65"/>
    <mergeCell ref="N66:O66"/>
    <mergeCell ref="P66:Q66"/>
    <mergeCell ref="R66:S66"/>
    <mergeCell ref="T66:U66"/>
    <mergeCell ref="V66:W66"/>
    <mergeCell ref="X66:Y66"/>
    <mergeCell ref="Z66:AA66"/>
    <mergeCell ref="AB66:AC66"/>
    <mergeCell ref="N65:O65"/>
    <mergeCell ref="P65:Q65"/>
    <mergeCell ref="R65:S65"/>
    <mergeCell ref="T65:U65"/>
    <mergeCell ref="X67:Y67"/>
    <mergeCell ref="Z64:AA64"/>
    <mergeCell ref="AB64:AC64"/>
    <mergeCell ref="N64:O64"/>
    <mergeCell ref="P64:Q64"/>
    <mergeCell ref="J4:M4"/>
    <mergeCell ref="N4:O4"/>
    <mergeCell ref="P4:Q4"/>
    <mergeCell ref="R4:S4"/>
    <mergeCell ref="T4:U4"/>
    <mergeCell ref="V4:W4"/>
    <mergeCell ref="P5:P6"/>
    <mergeCell ref="S5:S6"/>
    <mergeCell ref="B7:L7"/>
    <mergeCell ref="X64:Y64"/>
    <mergeCell ref="Z62:AA62"/>
    <mergeCell ref="AB62:AC62"/>
    <mergeCell ref="N63:O63"/>
    <mergeCell ref="P63:Q63"/>
    <mergeCell ref="R63:S63"/>
    <mergeCell ref="T63:U63"/>
    <mergeCell ref="V63:W63"/>
    <mergeCell ref="X63:Y63"/>
    <mergeCell ref="Z63:AA63"/>
    <mergeCell ref="C1:F2"/>
    <mergeCell ref="C3:C6"/>
    <mergeCell ref="G62:G68"/>
    <mergeCell ref="R64:S64"/>
    <mergeCell ref="T64:U64"/>
    <mergeCell ref="V64:W64"/>
    <mergeCell ref="N68:O68"/>
    <mergeCell ref="P68:Q68"/>
    <mergeCell ref="R68:S68"/>
    <mergeCell ref="T68:U68"/>
    <mergeCell ref="V68:W68"/>
    <mergeCell ref="T67:U67"/>
    <mergeCell ref="V67:W67"/>
    <mergeCell ref="A62:F62"/>
    <mergeCell ref="A63:F63"/>
    <mergeCell ref="A64:F64"/>
    <mergeCell ref="A65:F65"/>
    <mergeCell ref="A66:F66"/>
    <mergeCell ref="J5:J6"/>
    <mergeCell ref="K5:K6"/>
    <mergeCell ref="L5:L6"/>
    <mergeCell ref="M5:M6"/>
    <mergeCell ref="N5:N6"/>
    <mergeCell ref="O5:O6"/>
    <mergeCell ref="Z3:AA3"/>
    <mergeCell ref="AB3:AC3"/>
    <mergeCell ref="Z4:AA4"/>
    <mergeCell ref="AB4:AC4"/>
    <mergeCell ref="T5:T6"/>
    <mergeCell ref="U5:U6"/>
    <mergeCell ref="AB5:AB6"/>
    <mergeCell ref="AC5:AC6"/>
    <mergeCell ref="V5:V6"/>
    <mergeCell ref="W5:W6"/>
    <mergeCell ref="X5:X6"/>
    <mergeCell ref="Y5:Y6"/>
    <mergeCell ref="Z5:Z6"/>
    <mergeCell ref="AA5:AA6"/>
    <mergeCell ref="X3:Y3"/>
    <mergeCell ref="I4:I6"/>
    <mergeCell ref="A60:B60"/>
    <mergeCell ref="A1:A6"/>
    <mergeCell ref="B1:B6"/>
    <mergeCell ref="G1:M2"/>
    <mergeCell ref="N1:AC1"/>
    <mergeCell ref="D3:D6"/>
    <mergeCell ref="E3:E6"/>
    <mergeCell ref="F3:F6"/>
    <mergeCell ref="N2:Q2"/>
    <mergeCell ref="R2:U2"/>
    <mergeCell ref="V2:Y2"/>
    <mergeCell ref="Z2:AC2"/>
    <mergeCell ref="T3:U3"/>
    <mergeCell ref="V3:W3"/>
    <mergeCell ref="G3:G6"/>
    <mergeCell ref="H3:H6"/>
    <mergeCell ref="I3:M3"/>
    <mergeCell ref="N3:O3"/>
    <mergeCell ref="P3:Q3"/>
    <mergeCell ref="X4:Y4"/>
    <mergeCell ref="R3:S3"/>
    <mergeCell ref="Q5:Q6"/>
    <mergeCell ref="R5:R6"/>
    <mergeCell ref="A67:F67"/>
    <mergeCell ref="A68:F68"/>
    <mergeCell ref="H62:L62"/>
    <mergeCell ref="H63:L63"/>
    <mergeCell ref="H64:L64"/>
    <mergeCell ref="H65:L65"/>
    <mergeCell ref="H66:L66"/>
    <mergeCell ref="H67:L67"/>
    <mergeCell ref="H68:L68"/>
  </mergeCells>
  <pageMargins left="0" right="0" top="0" bottom="0" header="0" footer="0"/>
  <pageSetup paperSize="9" scale="61" fitToHeight="3" orientation="portrait" verticalDpi="0" r:id="rId1"/>
  <headerFooter alignWithMargins="0"/>
  <ignoredErrors>
    <ignoredError sqref="I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</vt:lpstr>
      <vt:lpstr>План</vt:lpstr>
      <vt:lpstr>Start</vt:lpstr>
      <vt:lpstr>План!Заголовки_для_печати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lora</cp:lastModifiedBy>
  <cp:lastPrinted>2015-02-06T00:51:32Z</cp:lastPrinted>
  <dcterms:created xsi:type="dcterms:W3CDTF">2011-05-05T04:03:53Z</dcterms:created>
  <dcterms:modified xsi:type="dcterms:W3CDTF">2015-02-15T23:15:45Z</dcterms:modified>
</cp:coreProperties>
</file>