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ЭтаКнига" defaultThemeVersion="124226"/>
  <bookViews>
    <workbookView xWindow="12945" yWindow="-15" windowWidth="6270" windowHeight="6000" tabRatio="750" activeTab="1"/>
  </bookViews>
  <sheets>
    <sheet name="График (2)" sheetId="21" r:id="rId1"/>
    <sheet name="План" sheetId="18" r:id="rId2"/>
    <sheet name="Start" sheetId="11" state="hidden" r:id="rId3"/>
    <sheet name="Лист1" sheetId="20" r:id="rId4"/>
  </sheets>
  <definedNames>
    <definedName name="_xlnm.Print_Titles" localSheetId="1">План!$1:$6</definedName>
  </definedNames>
  <calcPr calcId="145621"/>
</workbook>
</file>

<file path=xl/calcChain.xml><?xml version="1.0" encoding="utf-8"?>
<calcChain xmlns="http://schemas.openxmlformats.org/spreadsheetml/2006/main">
  <c r="AC164" i="21" l="1"/>
  <c r="AC165" i="21"/>
  <c r="AC163" i="21"/>
  <c r="E164" i="21"/>
  <c r="E165" i="21"/>
  <c r="E163" i="21"/>
  <c r="W80" i="18" l="1"/>
  <c r="U80" i="18"/>
  <c r="S80" i="18"/>
  <c r="Q80" i="18"/>
  <c r="O80" i="18"/>
  <c r="M80" i="18"/>
  <c r="W79" i="18"/>
  <c r="U79" i="18"/>
  <c r="S79" i="18"/>
  <c r="Q79" i="18"/>
  <c r="O79" i="18"/>
  <c r="M79" i="18"/>
  <c r="W78" i="18"/>
  <c r="U78" i="18"/>
  <c r="S78" i="18"/>
  <c r="Q78" i="18"/>
  <c r="O78" i="18"/>
  <c r="M78" i="18"/>
  <c r="U77" i="18"/>
  <c r="S77" i="18"/>
  <c r="Q77" i="18"/>
  <c r="O77" i="18"/>
  <c r="M77" i="18"/>
  <c r="D39" i="18" l="1"/>
  <c r="E39" i="18"/>
  <c r="C39" i="18"/>
  <c r="D40" i="18"/>
  <c r="E40" i="18"/>
  <c r="C40" i="18"/>
  <c r="D70" i="18"/>
  <c r="E70" i="18"/>
  <c r="F70" i="18"/>
  <c r="C70" i="18"/>
  <c r="D65" i="18"/>
  <c r="E65" i="18"/>
  <c r="F65" i="18"/>
  <c r="C65" i="18"/>
  <c r="D57" i="18"/>
  <c r="E57" i="18"/>
  <c r="F57" i="18"/>
  <c r="C57" i="18"/>
  <c r="F47" i="18"/>
  <c r="F40" i="18" s="1"/>
  <c r="F39" i="18" s="1"/>
  <c r="D47" i="18"/>
  <c r="E47" i="18"/>
  <c r="C47" i="18"/>
  <c r="D41" i="18"/>
  <c r="E41" i="18"/>
  <c r="F41" i="18"/>
  <c r="C41" i="18"/>
  <c r="E25" i="18"/>
  <c r="F25" i="18"/>
  <c r="D25" i="18"/>
  <c r="D8" i="18"/>
  <c r="E8" i="18"/>
  <c r="F8" i="18"/>
  <c r="D20" i="18"/>
  <c r="F20" i="18"/>
  <c r="D9" i="18"/>
  <c r="F9" i="18"/>
  <c r="W76" i="18" l="1"/>
  <c r="K165" i="21"/>
  <c r="Q164" i="21"/>
  <c r="K164" i="21"/>
  <c r="Q163" i="21"/>
  <c r="K163" i="21"/>
  <c r="AW166" i="21" l="1"/>
  <c r="AW167" i="21"/>
  <c r="AW164" i="21"/>
  <c r="AW165" i="21"/>
  <c r="AW163" i="21"/>
  <c r="B168" i="21"/>
  <c r="E168" i="21"/>
  <c r="K168" i="21"/>
  <c r="Q168" i="21"/>
  <c r="T168" i="21"/>
  <c r="AC168" i="21"/>
  <c r="AW168" i="21" l="1"/>
  <c r="I54" i="18" l="1"/>
  <c r="I44" i="18"/>
  <c r="G44" i="18" s="1"/>
  <c r="I66" i="18"/>
  <c r="J66" i="18" s="1"/>
  <c r="J65" i="18" s="1"/>
  <c r="G66" i="18"/>
  <c r="H66" i="18" s="1"/>
  <c r="H65" i="18" s="1"/>
  <c r="I61" i="18"/>
  <c r="J61" i="18" s="1"/>
  <c r="G61" i="18"/>
  <c r="H61" i="18" s="1"/>
  <c r="I60" i="18"/>
  <c r="J60" i="18" s="1"/>
  <c r="G60" i="18"/>
  <c r="H60" i="18" s="1"/>
  <c r="I59" i="18"/>
  <c r="J59" i="18" s="1"/>
  <c r="G59" i="18"/>
  <c r="H59" i="18" s="1"/>
  <c r="I58" i="18"/>
  <c r="J58" i="18" s="1"/>
  <c r="G58" i="18"/>
  <c r="H58" i="18" s="1"/>
  <c r="I53" i="18"/>
  <c r="J53" i="18" s="1"/>
  <c r="G53" i="18"/>
  <c r="H53" i="18" s="1"/>
  <c r="I52" i="18"/>
  <c r="J52" i="18" s="1"/>
  <c r="G52" i="18"/>
  <c r="I51" i="18"/>
  <c r="J51" i="18" s="1"/>
  <c r="G51" i="18"/>
  <c r="I50" i="18"/>
  <c r="J50" i="18" s="1"/>
  <c r="G50" i="18"/>
  <c r="I49" i="18"/>
  <c r="J49" i="18" s="1"/>
  <c r="G49" i="18"/>
  <c r="I48" i="18"/>
  <c r="G48" i="18"/>
  <c r="I43" i="18"/>
  <c r="J43" i="18" s="1"/>
  <c r="G43" i="18"/>
  <c r="I42" i="18"/>
  <c r="J42" i="18" s="1"/>
  <c r="G42" i="18"/>
  <c r="H42" i="18" s="1"/>
  <c r="G27" i="18"/>
  <c r="I27" i="18"/>
  <c r="J27" i="18" s="1"/>
  <c r="G28" i="18"/>
  <c r="I28" i="18"/>
  <c r="G29" i="18"/>
  <c r="I29" i="18"/>
  <c r="J29" i="18" s="1"/>
  <c r="G30" i="18"/>
  <c r="I30" i="18"/>
  <c r="J30" i="18" s="1"/>
  <c r="G31" i="18"/>
  <c r="I31" i="18"/>
  <c r="J31" i="18" s="1"/>
  <c r="G32" i="18"/>
  <c r="I32" i="18"/>
  <c r="G33" i="18"/>
  <c r="I33" i="18"/>
  <c r="G34" i="18"/>
  <c r="I34" i="18"/>
  <c r="J34" i="18" s="1"/>
  <c r="G35" i="18"/>
  <c r="I35" i="18"/>
  <c r="J35" i="18" s="1"/>
  <c r="G36" i="18"/>
  <c r="I36" i="18"/>
  <c r="J36" i="18" s="1"/>
  <c r="G37" i="18"/>
  <c r="I37" i="18"/>
  <c r="J37" i="18" s="1"/>
  <c r="G38" i="18"/>
  <c r="I38" i="18"/>
  <c r="J38" i="18" s="1"/>
  <c r="I26" i="18"/>
  <c r="J26" i="18" s="1"/>
  <c r="G26" i="18"/>
  <c r="H26" i="18" s="1"/>
  <c r="I23" i="18"/>
  <c r="J23" i="18" s="1"/>
  <c r="G23" i="18"/>
  <c r="I22" i="18"/>
  <c r="G22" i="18"/>
  <c r="H22" i="18" s="1"/>
  <c r="I21" i="18"/>
  <c r="J21" i="18" s="1"/>
  <c r="G21" i="18"/>
  <c r="G11" i="18"/>
  <c r="I11" i="18"/>
  <c r="J11" i="18" s="1"/>
  <c r="G12" i="18"/>
  <c r="I12" i="18"/>
  <c r="G13" i="18"/>
  <c r="I13" i="18"/>
  <c r="J13" i="18" s="1"/>
  <c r="G14" i="18"/>
  <c r="I14" i="18"/>
  <c r="J14" i="18" s="1"/>
  <c r="G15" i="18"/>
  <c r="I15" i="18"/>
  <c r="G16" i="18"/>
  <c r="I16" i="18"/>
  <c r="J16" i="18" s="1"/>
  <c r="G17" i="18"/>
  <c r="I17" i="18"/>
  <c r="J17" i="18" s="1"/>
  <c r="G18" i="18"/>
  <c r="I18" i="18"/>
  <c r="J18" i="18" s="1"/>
  <c r="G19" i="18"/>
  <c r="I19" i="18"/>
  <c r="G10" i="18"/>
  <c r="I10" i="18"/>
  <c r="H10" i="18" s="1"/>
  <c r="U76" i="18"/>
  <c r="Q75" i="18"/>
  <c r="S75" i="18"/>
  <c r="U75" i="18"/>
  <c r="K70" i="18"/>
  <c r="S70" i="18"/>
  <c r="T70" i="18"/>
  <c r="U70" i="18"/>
  <c r="V70" i="18"/>
  <c r="L65" i="18"/>
  <c r="U65" i="18"/>
  <c r="V65" i="18"/>
  <c r="S57" i="18"/>
  <c r="T57" i="18"/>
  <c r="U57" i="18"/>
  <c r="V57" i="18"/>
  <c r="L47" i="18"/>
  <c r="L40" i="18" s="1"/>
  <c r="O47" i="18"/>
  <c r="P47" i="18"/>
  <c r="Q47" i="18"/>
  <c r="R47" i="18"/>
  <c r="S47" i="18"/>
  <c r="T47" i="18"/>
  <c r="U47" i="18"/>
  <c r="V47" i="18"/>
  <c r="I68" i="18"/>
  <c r="G68" i="18" s="1"/>
  <c r="I67" i="18"/>
  <c r="G67" i="18" s="1"/>
  <c r="I63" i="18"/>
  <c r="I62" i="18"/>
  <c r="G62" i="18" s="1"/>
  <c r="I55" i="18"/>
  <c r="G55" i="18" s="1"/>
  <c r="K47" i="18"/>
  <c r="K41" i="18"/>
  <c r="M41" i="18"/>
  <c r="N41" i="18"/>
  <c r="O41" i="18"/>
  <c r="P41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K20" i="18"/>
  <c r="L20" i="18"/>
  <c r="M20" i="18"/>
  <c r="N20" i="18"/>
  <c r="O20" i="18"/>
  <c r="P20" i="18"/>
  <c r="Q20" i="18"/>
  <c r="R20" i="18"/>
  <c r="S20" i="18"/>
  <c r="T20" i="18"/>
  <c r="G20" i="18"/>
  <c r="K9" i="18"/>
  <c r="K8" i="18" s="1"/>
  <c r="L9" i="18"/>
  <c r="L8" i="18" s="1"/>
  <c r="M9" i="18"/>
  <c r="N9" i="18"/>
  <c r="O9" i="18"/>
  <c r="P9" i="18"/>
  <c r="Q9" i="18"/>
  <c r="R9" i="18"/>
  <c r="S9" i="18"/>
  <c r="S8" i="18" s="1"/>
  <c r="T9" i="18"/>
  <c r="U9" i="18"/>
  <c r="U8" i="18" s="1"/>
  <c r="V9" i="18"/>
  <c r="G9" i="18"/>
  <c r="I71" i="18"/>
  <c r="I70" i="18" s="1"/>
  <c r="G71" i="18"/>
  <c r="G70" i="18" s="1"/>
  <c r="H52" i="18" l="1"/>
  <c r="O40" i="18"/>
  <c r="O39" i="18" s="1"/>
  <c r="P40" i="18"/>
  <c r="H29" i="18"/>
  <c r="H38" i="18"/>
  <c r="H35" i="18"/>
  <c r="H37" i="18"/>
  <c r="H48" i="18"/>
  <c r="H49" i="18"/>
  <c r="H50" i="18"/>
  <c r="H51" i="18"/>
  <c r="H14" i="18"/>
  <c r="H13" i="18"/>
  <c r="H34" i="18"/>
  <c r="H19" i="18"/>
  <c r="H18" i="18"/>
  <c r="H16" i="18"/>
  <c r="H12" i="18"/>
  <c r="U40" i="18"/>
  <c r="U39" i="18" s="1"/>
  <c r="U24" i="18" s="1"/>
  <c r="U72" i="18" s="1"/>
  <c r="U7" i="18" s="1"/>
  <c r="H43" i="18"/>
  <c r="H36" i="18"/>
  <c r="H33" i="18"/>
  <c r="H32" i="18"/>
  <c r="H31" i="18"/>
  <c r="H30" i="18"/>
  <c r="H28" i="18"/>
  <c r="H27" i="18"/>
  <c r="Q8" i="18"/>
  <c r="O8" i="18"/>
  <c r="H21" i="18"/>
  <c r="M8" i="18"/>
  <c r="H17" i="18"/>
  <c r="H15" i="18"/>
  <c r="J10" i="18"/>
  <c r="H11" i="18"/>
  <c r="I20" i="18"/>
  <c r="H23" i="18"/>
  <c r="G54" i="18"/>
  <c r="G47" i="18" s="1"/>
  <c r="H57" i="18"/>
  <c r="J57" i="18"/>
  <c r="H47" i="18"/>
  <c r="J47" i="18"/>
  <c r="H41" i="18"/>
  <c r="J41" i="18"/>
  <c r="J25" i="18"/>
  <c r="I25" i="18"/>
  <c r="G25" i="18"/>
  <c r="J20" i="18"/>
  <c r="J9" i="18"/>
  <c r="I9" i="18"/>
  <c r="P8" i="18"/>
  <c r="K57" i="18"/>
  <c r="K65" i="18"/>
  <c r="T40" i="18"/>
  <c r="T39" i="18" s="1"/>
  <c r="T24" i="18" s="1"/>
  <c r="I57" i="18"/>
  <c r="I47" i="18"/>
  <c r="V8" i="18"/>
  <c r="U74" i="18" s="1"/>
  <c r="M40" i="18"/>
  <c r="M39" i="18" s="1"/>
  <c r="M24" i="18" s="1"/>
  <c r="T8" i="18"/>
  <c r="S74" i="18" s="1"/>
  <c r="Q40" i="18"/>
  <c r="Q39" i="18" s="1"/>
  <c r="Q24" i="18" s="1"/>
  <c r="Q72" i="18" s="1"/>
  <c r="Q7" i="18" s="1"/>
  <c r="H71" i="18"/>
  <c r="H70" i="18" s="1"/>
  <c r="L39" i="18"/>
  <c r="P39" i="18"/>
  <c r="G65" i="18"/>
  <c r="I65" i="18"/>
  <c r="G63" i="18"/>
  <c r="G57" i="18" s="1"/>
  <c r="S40" i="18"/>
  <c r="S39" i="18" s="1"/>
  <c r="N40" i="18"/>
  <c r="N39" i="18" s="1"/>
  <c r="I41" i="18"/>
  <c r="V40" i="18"/>
  <c r="V39" i="18" s="1"/>
  <c r="V24" i="18" s="1"/>
  <c r="R40" i="18"/>
  <c r="G41" i="18"/>
  <c r="F24" i="18"/>
  <c r="F72" i="18" s="1"/>
  <c r="O24" i="18"/>
  <c r="C24" i="18"/>
  <c r="C72" i="18" s="1"/>
  <c r="R8" i="18"/>
  <c r="Q74" i="18" s="1"/>
  <c r="N8" i="18"/>
  <c r="M74" i="18" s="1"/>
  <c r="N7" i="18" s="1"/>
  <c r="G8" i="18"/>
  <c r="H25" i="18" l="1"/>
  <c r="H9" i="18"/>
  <c r="K40" i="18"/>
  <c r="K39" i="18" s="1"/>
  <c r="O72" i="18"/>
  <c r="O7" i="18" s="1"/>
  <c r="H20" i="18"/>
  <c r="M72" i="18"/>
  <c r="M7" i="18" s="1"/>
  <c r="J8" i="18"/>
  <c r="I8" i="18"/>
  <c r="H40" i="18"/>
  <c r="H39" i="18" s="1"/>
  <c r="H24" i="18" s="1"/>
  <c r="J40" i="18"/>
  <c r="J39" i="18" s="1"/>
  <c r="J24" i="18" s="1"/>
  <c r="I40" i="18"/>
  <c r="I39" i="18" s="1"/>
  <c r="I24" i="18" s="1"/>
  <c r="O74" i="18"/>
  <c r="P7" i="18" s="1"/>
  <c r="T72" i="18"/>
  <c r="T7" i="18" s="1"/>
  <c r="L24" i="18"/>
  <c r="L72" i="18" s="1"/>
  <c r="P24" i="18"/>
  <c r="P72" i="18" s="1"/>
  <c r="G40" i="18"/>
  <c r="G39" i="18" s="1"/>
  <c r="R39" i="18"/>
  <c r="S24" i="18"/>
  <c r="S72" i="18" s="1"/>
  <c r="S7" i="18" s="1"/>
  <c r="K24" i="18"/>
  <c r="K72" i="18" s="1"/>
  <c r="N24" i="18"/>
  <c r="N72" i="18" s="1"/>
  <c r="E24" i="18"/>
  <c r="E72" i="18" s="1"/>
  <c r="D24" i="18"/>
  <c r="D72" i="18" s="1"/>
  <c r="H8" i="18" l="1"/>
  <c r="H72" i="18" s="1"/>
  <c r="I72" i="18"/>
  <c r="J72" i="18"/>
  <c r="G24" i="18"/>
  <c r="G72" i="18" s="1"/>
  <c r="R24" i="18"/>
  <c r="R72" i="18" s="1"/>
  <c r="R7" i="18" s="1"/>
  <c r="V72" i="18"/>
  <c r="V7" i="18" s="1"/>
</calcChain>
</file>

<file path=xl/sharedStrings.xml><?xml version="1.0" encoding="utf-8"?>
<sst xmlns="http://schemas.openxmlformats.org/spreadsheetml/2006/main" count="854" uniqueCount="306">
  <si>
    <t>Базовые дисциплины</t>
  </si>
  <si>
    <t>ОДБ.09</t>
  </si>
  <si>
    <t>3</t>
  </si>
  <si>
    <t>Физическая культура</t>
  </si>
  <si>
    <t>1</t>
  </si>
  <si>
    <t>ОДБ.01</t>
  </si>
  <si>
    <t>Русский язык</t>
  </si>
  <si>
    <t>2</t>
  </si>
  <si>
    <t>ОДБ.02</t>
  </si>
  <si>
    <t>Литература</t>
  </si>
  <si>
    <t>ОДБ.03</t>
  </si>
  <si>
    <t>Иностранный язык</t>
  </si>
  <si>
    <t>4</t>
  </si>
  <si>
    <t>ОДБ.04</t>
  </si>
  <si>
    <t>История</t>
  </si>
  <si>
    <t>5</t>
  </si>
  <si>
    <t>ОДБ.05</t>
  </si>
  <si>
    <t>Обществознание (включая экономику и право)</t>
  </si>
  <si>
    <t>6</t>
  </si>
  <si>
    <t>ОДБ.06</t>
  </si>
  <si>
    <t>Химия</t>
  </si>
  <si>
    <t>7</t>
  </si>
  <si>
    <t>ОДБ.07</t>
  </si>
  <si>
    <t>Биология</t>
  </si>
  <si>
    <t>8</t>
  </si>
  <si>
    <t>ОДБ.08</t>
  </si>
  <si>
    <t>ОБЖ</t>
  </si>
  <si>
    <t>Профильные дисциплины</t>
  </si>
  <si>
    <t>9</t>
  </si>
  <si>
    <t>ОДП.01</t>
  </si>
  <si>
    <t>Математика</t>
  </si>
  <si>
    <t>10</t>
  </si>
  <si>
    <t>ОДП.02</t>
  </si>
  <si>
    <t>Информатика и ИКТ</t>
  </si>
  <si>
    <t>11</t>
  </si>
  <si>
    <t>ОДП.03</t>
  </si>
  <si>
    <t>Физика</t>
  </si>
  <si>
    <t>Общепрофессиональный цикл</t>
  </si>
  <si>
    <t>12</t>
  </si>
  <si>
    <t>ОП.01</t>
  </si>
  <si>
    <t>Основы инженерной графики</t>
  </si>
  <si>
    <t>13</t>
  </si>
  <si>
    <t>ОП.02</t>
  </si>
  <si>
    <t>Основы автоматизации производства</t>
  </si>
  <si>
    <t>14</t>
  </si>
  <si>
    <t>ОП.03</t>
  </si>
  <si>
    <t>Основы электротехники</t>
  </si>
  <si>
    <t>15</t>
  </si>
  <si>
    <t>ОП.04</t>
  </si>
  <si>
    <t>Основы материаловедения</t>
  </si>
  <si>
    <t>16</t>
  </si>
  <si>
    <t>ОП.05</t>
  </si>
  <si>
    <t>Допуски и технические измерения</t>
  </si>
  <si>
    <t>17</t>
  </si>
  <si>
    <t>ОП.06</t>
  </si>
  <si>
    <t>Основы экономики</t>
  </si>
  <si>
    <t>18</t>
  </si>
  <si>
    <t>ОП.07</t>
  </si>
  <si>
    <t>Безопасность жизнедеятельности</t>
  </si>
  <si>
    <t>19</t>
  </si>
  <si>
    <t>ОП.08</t>
  </si>
  <si>
    <t>Технология поиска работы</t>
  </si>
  <si>
    <t>20</t>
  </si>
  <si>
    <t>ОП.09</t>
  </si>
  <si>
    <t>Основы профессионального общения и преуспевания</t>
  </si>
  <si>
    <t>21</t>
  </si>
  <si>
    <t>ОП.10</t>
  </si>
  <si>
    <t>Основы предпринимательской деятельности</t>
  </si>
  <si>
    <t>22</t>
  </si>
  <si>
    <t>ОП.11</t>
  </si>
  <si>
    <t>Автоматизированное проектирование в среде САПР "Компас"</t>
  </si>
  <si>
    <t>23</t>
  </si>
  <si>
    <t>ОП.12</t>
  </si>
  <si>
    <t>Промышленная безопасность</t>
  </si>
  <si>
    <t>24</t>
  </si>
  <si>
    <t>ОП.13</t>
  </si>
  <si>
    <t>История Иркутской области</t>
  </si>
  <si>
    <t>25</t>
  </si>
  <si>
    <t>Введение в профессию</t>
  </si>
  <si>
    <t>Профессиональные модули</t>
  </si>
  <si>
    <t>ПМ.01</t>
  </si>
  <si>
    <t>Подготовительно-сварочные работы</t>
  </si>
  <si>
    <t>26</t>
  </si>
  <si>
    <t>МДК.01.01</t>
  </si>
  <si>
    <t>Подготовка металла к сварке</t>
  </si>
  <si>
    <t>27</t>
  </si>
  <si>
    <t>МДК.01.02</t>
  </si>
  <si>
    <t>Технологические приемы сборки изделий под сварку</t>
  </si>
  <si>
    <t>28</t>
  </si>
  <si>
    <t>Учебная практика</t>
  </si>
  <si>
    <t>29</t>
  </si>
  <si>
    <t>Производственная практика</t>
  </si>
  <si>
    <t>ПМ.02</t>
  </si>
  <si>
    <t>Сварка и резка деталей из различных сталей, цветных металлов и их сплавов, чугунов во всех пространственных положениях</t>
  </si>
  <si>
    <t>30</t>
  </si>
  <si>
    <t>МДК.02.01</t>
  </si>
  <si>
    <t>Оборудование, техника и технология электросварки</t>
  </si>
  <si>
    <t>31</t>
  </si>
  <si>
    <t>МДК.02.02</t>
  </si>
  <si>
    <t>Технология газовой сварки</t>
  </si>
  <si>
    <t>32</t>
  </si>
  <si>
    <t>МДК.02.03</t>
  </si>
  <si>
    <t>Электросварочные работы на автоматических и полуавтоматических машинах</t>
  </si>
  <si>
    <t>33</t>
  </si>
  <si>
    <t>МДК.02.04</t>
  </si>
  <si>
    <t>Технология электродуговой сварки и резки металлов</t>
  </si>
  <si>
    <t>34</t>
  </si>
  <si>
    <t>МДК.02.05</t>
  </si>
  <si>
    <t>Технология производства сварных конструкций</t>
  </si>
  <si>
    <t>35</t>
  </si>
  <si>
    <t>МДК.02.06</t>
  </si>
  <si>
    <t>Технология аргонодуговой сварки</t>
  </si>
  <si>
    <t>36</t>
  </si>
  <si>
    <t>37</t>
  </si>
  <si>
    <t>ПМ.03</t>
  </si>
  <si>
    <t>Наплавка дефектов деталей и узлов машин, механизмов, конструкций и отливок под механическую обработку и пробное давление</t>
  </si>
  <si>
    <t>38</t>
  </si>
  <si>
    <t>МДК.03.01</t>
  </si>
  <si>
    <t>Наплавка дефектов под механическую обработку и пробное давление</t>
  </si>
  <si>
    <t>39</t>
  </si>
  <si>
    <t>МДК.03.02</t>
  </si>
  <si>
    <t>Технология дуговой наплавки деталей</t>
  </si>
  <si>
    <t>40</t>
  </si>
  <si>
    <t>МДК.03.03</t>
  </si>
  <si>
    <t>Технология газовой наплавки</t>
  </si>
  <si>
    <t>41</t>
  </si>
  <si>
    <t>МДК.03.04</t>
  </si>
  <si>
    <t>Технология автоматического и механизированного наплавления</t>
  </si>
  <si>
    <t>42</t>
  </si>
  <si>
    <t>43</t>
  </si>
  <si>
    <t>ПМ.04</t>
  </si>
  <si>
    <t>Дефектация сварных швов и контроль качества сварных соединений</t>
  </si>
  <si>
    <t>44</t>
  </si>
  <si>
    <t>МДК.04.01</t>
  </si>
  <si>
    <t>Дефекты и способы испытаний сварных швов</t>
  </si>
  <si>
    <t>45</t>
  </si>
  <si>
    <t>УП.04.01</t>
  </si>
  <si>
    <t>46</t>
  </si>
  <si>
    <t>ПП.04.01</t>
  </si>
  <si>
    <t>47</t>
  </si>
  <si>
    <t>ФК.00</t>
  </si>
  <si>
    <t>ФИЗИЧЕСКАЯ КУЛЬТУРА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</si>
  <si>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</si>
  <si>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</si>
  <si>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</si>
  <si>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контроля</t>
  </si>
  <si>
    <t>Распределение по курсам и семестрам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</si>
  <si>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</si>
  <si>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</si>
  <si>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</si>
  <si>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</si>
  <si>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</si>
  <si>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</si>
  <si>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</si>
  <si>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</si>
  <si>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</si>
  <si>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</si>
  <si>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</si>
  <si>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</si>
  <si>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</si>
  <si>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</si>
  <si>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</si>
  <si>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Пр. занятия</t>
  </si>
  <si>
    <t>Лаб. занятия</t>
  </si>
  <si>
    <t>Максим.</t>
  </si>
  <si>
    <t>48</t>
  </si>
  <si>
    <t>49</t>
  </si>
  <si>
    <t>50</t>
  </si>
  <si>
    <t>51</t>
  </si>
  <si>
    <t>52</t>
  </si>
  <si>
    <t>ОБЩЕОБРАЗОВАТЕЛЬНЫЙ ЦИКЛ</t>
  </si>
  <si>
    <t>ПРОФЕССИОНАЛЬНАЯ ПОДГОТОВКА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</si>
  <si>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</si>
  <si>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</si>
  <si>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</si>
  <si>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</si>
  <si>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</si>
  <si>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</si>
  <si>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</si>
  <si>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</si>
  <si>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</si>
  <si>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</si>
  <si>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</si>
  <si>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</si>
  <si>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</si>
  <si>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</si>
  <si>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</si>
  <si>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</si>
  <si>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</si>
  <si>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</si>
  <si>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</si>
  <si>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</si>
  <si>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</si>
  <si>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</si>
  <si>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</si>
  <si>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</si>
  <si>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</si>
  <si>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</si>
  <si>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</si>
  <si>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</si>
  <si>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</si>
  <si>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</si>
  <si>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</si>
  <si>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</si>
  <si>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</si>
  <si>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</si>
  <si>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</si>
  <si>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</si>
  <si>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</si>
  <si>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</si>
  <si>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</si>
  <si>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</si>
  <si>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</si>
  <si>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</si>
  <si>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</si>
  <si>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</si>
  <si>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</si>
  <si>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</si>
  <si>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</si>
  <si>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</si>
  <si>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</si>
  <si>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</si>
  <si>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</si>
  <si>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</si>
  <si>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</si>
  <si>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</si>
  <si>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</si>
  <si>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</si>
  <si>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</si>
  <si>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</si>
  <si>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У</t>
  </si>
  <si>
    <t>К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</si>
  <si>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</si>
  <si>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</si>
  <si>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</si>
  <si>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</si>
  <si>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</si>
  <si>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Промежуточная аттестация</t>
  </si>
  <si>
    <t xml:space="preserve">   Производственная практика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</si>
  <si>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</si>
  <si>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</si>
  <si>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</si>
  <si>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</si>
  <si>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</si>
  <si>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</si>
  <si>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</si>
  <si>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</si>
  <si>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</si>
  <si>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</si>
  <si>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</si>
  <si>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</si>
  <si>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</si>
  <si>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</si>
  <si>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</si>
  <si>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</si>
  <si>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</si>
  <si>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</si>
  <si>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</si>
  <si>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</si>
  <si>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</si>
  <si>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Обучение по циклам и разделу "Физическая культура", в том числе учебная практика </t>
  </si>
  <si>
    <t xml:space="preserve">Учебная практика </t>
  </si>
  <si>
    <t>ОДБ.10</t>
  </si>
  <si>
    <t xml:space="preserve">   Государственная итоговая аттестация</t>
  </si>
  <si>
    <t>Экзамен (квалификационный)</t>
  </si>
  <si>
    <t>Экзамен</t>
  </si>
  <si>
    <t>Зачет</t>
  </si>
  <si>
    <t>Учебная нагрузка обучающихся, час.</t>
  </si>
  <si>
    <t>Диффер. зачет</t>
  </si>
  <si>
    <t>ВСЕГО</t>
  </si>
  <si>
    <t>ГИА.00</t>
  </si>
  <si>
    <r>
      <rPr>
        <b/>
        <sz val="10"/>
        <color indexed="8"/>
        <rFont val="Times New Roman"/>
        <family val="1"/>
        <charset val="204"/>
      </rPr>
      <t>Консультации:</t>
    </r>
    <r>
      <rPr>
        <sz val="10"/>
        <color indexed="8"/>
        <rFont val="Times New Roman"/>
        <family val="1"/>
        <charset val="204"/>
      </rPr>
      <t xml:space="preserve"> 4 часа на одного студента в год</t>
    </r>
  </si>
  <si>
    <t>Дисциплин и МДК</t>
  </si>
  <si>
    <t>Учебной практики</t>
  </si>
  <si>
    <t>Производственной практики</t>
  </si>
  <si>
    <t>Экзаменов (квалификационных)</t>
  </si>
  <si>
    <t>Экзаменов</t>
  </si>
  <si>
    <t>Диф.зачетов*</t>
  </si>
  <si>
    <t>Зачетов*</t>
  </si>
  <si>
    <t>ФК.01</t>
  </si>
  <si>
    <t>ОД.00</t>
  </si>
  <si>
    <t>ОДБ.00</t>
  </si>
  <si>
    <t>ОДП.00</t>
  </si>
  <si>
    <t>ПП.00</t>
  </si>
  <si>
    <t>ОП.00</t>
  </si>
  <si>
    <t>П.00</t>
  </si>
  <si>
    <t>ПМ.00</t>
  </si>
  <si>
    <t>УП.01</t>
  </si>
  <si>
    <t>ПП.01</t>
  </si>
  <si>
    <t>УП.02</t>
  </si>
  <si>
    <t>ПП.02</t>
  </si>
  <si>
    <t>УП.03</t>
  </si>
  <si>
    <t>ПП.03</t>
  </si>
  <si>
    <t>1,2,3</t>
  </si>
  <si>
    <t xml:space="preserve"> 0 нед</t>
  </si>
  <si>
    <t>Итого часов в неделю</t>
  </si>
  <si>
    <t>1. Кадендарный учебный график</t>
  </si>
  <si>
    <t>1/6</t>
  </si>
  <si>
    <t>5/6</t>
  </si>
  <si>
    <t>16 5/6 нед</t>
  </si>
  <si>
    <t>19 1/6 нед</t>
  </si>
  <si>
    <t>10 2/3  нед</t>
  </si>
  <si>
    <t>15 1/3  нед</t>
  </si>
  <si>
    <t>11  нед</t>
  </si>
  <si>
    <t>* без учета  зачетов и диф.зачетов по дисциплине "Физическая культура"</t>
  </si>
  <si>
    <t>Государственная итоговая аттестация (в неделях)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</si>
</sst>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70">
    <xf numFmtId="0" fontId="0" fillId="0" borderId="0" xfId="0"/>
    <xf numFmtId="0" fontId="4" fillId="0" borderId="0" xfId="3" applyFont="1" applyFill="1"/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NumberFormat="1" applyFont="1" applyFill="1" applyBorder="1" applyAlignment="1">
      <alignment horizontal="center" vertical="center"/>
    </xf>
    <xf numFmtId="0" fontId="5" fillId="0" borderId="0" xfId="3" applyFont="1" applyFill="1"/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0" xfId="3" applyFont="1" applyFill="1"/>
    <xf numFmtId="0" fontId="5" fillId="0" borderId="10" xfId="3" applyNumberFormat="1" applyFont="1" applyFill="1" applyBorder="1" applyAlignment="1">
      <alignment horizontal="center" vertical="center"/>
    </xf>
    <xf numFmtId="0" fontId="5" fillId="0" borderId="9" xfId="3" applyNumberFormat="1" applyFont="1" applyFill="1" applyBorder="1" applyAlignment="1">
      <alignment horizontal="center" vertical="center"/>
    </xf>
    <xf numFmtId="0" fontId="4" fillId="0" borderId="9" xfId="3" applyNumberFormat="1" applyFont="1" applyFill="1" applyBorder="1" applyAlignment="1">
      <alignment horizontal="center" vertical="center"/>
    </xf>
    <xf numFmtId="0" fontId="5" fillId="0" borderId="15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vertical="center" wrapText="1"/>
    </xf>
    <xf numFmtId="0" fontId="4" fillId="0" borderId="3" xfId="3" applyNumberFormat="1" applyFont="1" applyFill="1" applyBorder="1" applyAlignment="1">
      <alignment vertical="center"/>
    </xf>
    <xf numFmtId="0" fontId="5" fillId="0" borderId="16" xfId="3" applyNumberFormat="1" applyFont="1" applyFill="1" applyBorder="1" applyAlignment="1" applyProtection="1">
      <alignment horizontal="center" vertical="center" wrapText="1"/>
    </xf>
    <xf numFmtId="0" fontId="5" fillId="0" borderId="15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15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6" xfId="3" applyNumberFormat="1" applyFont="1" applyFill="1" applyBorder="1" applyAlignment="1" applyProtection="1">
      <alignment horizontal="center" vertical="center"/>
    </xf>
    <xf numFmtId="0" fontId="4" fillId="0" borderId="0" xfId="3" applyFont="1" applyFill="1" applyProtection="1"/>
    <xf numFmtId="0" fontId="5" fillId="0" borderId="0" xfId="3" applyFont="1" applyFill="1" applyProtection="1"/>
    <xf numFmtId="0" fontId="4" fillId="0" borderId="0" xfId="3" applyFont="1" applyFill="1" applyBorder="1" applyProtection="1"/>
    <xf numFmtId="0" fontId="6" fillId="0" borderId="0" xfId="3" applyFont="1" applyFill="1" applyProtection="1"/>
    <xf numFmtId="0" fontId="4" fillId="0" borderId="0" xfId="3" applyFont="1" applyFill="1" applyAlignment="1" applyProtection="1">
      <alignment horizontal="center" vertical="center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3" xfId="3" applyNumberFormat="1" applyFont="1" applyFill="1" applyBorder="1" applyAlignment="1" applyProtection="1">
      <alignment horizontal="center" vertical="center"/>
    </xf>
    <xf numFmtId="0" fontId="6" fillId="0" borderId="15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center"/>
    </xf>
    <xf numFmtId="0" fontId="4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" applyNumberFormat="1" applyFont="1" applyFill="1" applyBorder="1" applyAlignment="1">
      <alignment horizontal="center" vertical="center"/>
    </xf>
    <xf numFmtId="1" fontId="4" fillId="0" borderId="15" xfId="3" applyNumberFormat="1" applyFont="1" applyFill="1" applyBorder="1" applyAlignment="1" applyProtection="1">
      <alignment horizontal="center" vertical="center"/>
    </xf>
    <xf numFmtId="1" fontId="4" fillId="0" borderId="1" xfId="3" applyNumberFormat="1" applyFont="1" applyFill="1" applyBorder="1" applyAlignment="1" applyProtection="1">
      <alignment horizontal="center" vertical="center"/>
    </xf>
    <xf numFmtId="0" fontId="5" fillId="0" borderId="15" xfId="3" applyNumberFormat="1" applyFont="1" applyFill="1" applyBorder="1" applyAlignment="1">
      <alignment horizontal="center" vertical="center" wrapText="1"/>
    </xf>
    <xf numFmtId="0" fontId="5" fillId="0" borderId="16" xfId="3" applyNumberFormat="1" applyFont="1" applyFill="1" applyBorder="1" applyAlignment="1">
      <alignment horizontal="center" vertical="center" wrapText="1"/>
    </xf>
    <xf numFmtId="0" fontId="4" fillId="0" borderId="16" xfId="3" applyNumberFormat="1" applyFont="1" applyFill="1" applyBorder="1" applyAlignment="1" applyProtection="1">
      <alignment horizontal="center" vertical="center"/>
      <protection locked="0"/>
    </xf>
    <xf numFmtId="0" fontId="4" fillId="0" borderId="18" xfId="3" applyNumberFormat="1" applyFont="1" applyFill="1" applyBorder="1" applyAlignment="1" applyProtection="1">
      <alignment horizontal="center" vertical="center"/>
    </xf>
    <xf numFmtId="0" fontId="4" fillId="0" borderId="18" xfId="3" applyNumberFormat="1" applyFont="1" applyFill="1" applyBorder="1" applyAlignment="1" applyProtection="1">
      <alignment horizontal="left" vertical="center" wrapText="1"/>
    </xf>
    <xf numFmtId="0" fontId="4" fillId="0" borderId="18" xfId="3" applyNumberFormat="1" applyFont="1" applyFill="1" applyBorder="1" applyAlignment="1" applyProtection="1">
      <alignment horizontal="center" vertical="center" wrapText="1"/>
    </xf>
    <xf numFmtId="0" fontId="4" fillId="0" borderId="22" xfId="3" applyNumberFormat="1" applyFont="1" applyFill="1" applyBorder="1" applyAlignment="1" applyProtection="1">
      <alignment horizontal="center" vertical="center"/>
    </xf>
    <xf numFmtId="1" fontId="4" fillId="0" borderId="23" xfId="3" applyNumberFormat="1" applyFont="1" applyFill="1" applyBorder="1" applyAlignment="1" applyProtection="1">
      <alignment horizontal="center" vertical="center"/>
    </xf>
    <xf numFmtId="1" fontId="4" fillId="0" borderId="18" xfId="3" applyNumberFormat="1" applyFont="1" applyFill="1" applyBorder="1" applyAlignment="1" applyProtection="1">
      <alignment horizontal="center" vertical="center"/>
    </xf>
    <xf numFmtId="0" fontId="4" fillId="0" borderId="24" xfId="3" applyNumberFormat="1" applyFont="1" applyFill="1" applyBorder="1" applyAlignment="1" applyProtection="1">
      <alignment horizontal="center" vertical="center"/>
    </xf>
    <xf numFmtId="0" fontId="4" fillId="0" borderId="25" xfId="3" applyNumberFormat="1" applyFont="1" applyFill="1" applyBorder="1" applyAlignment="1" applyProtection="1">
      <alignment horizontal="center" vertical="center"/>
    </xf>
    <xf numFmtId="0" fontId="4" fillId="0" borderId="26" xfId="3" applyNumberFormat="1" applyFont="1" applyFill="1" applyBorder="1" applyAlignment="1" applyProtection="1">
      <alignment horizontal="center" vertical="center"/>
    </xf>
    <xf numFmtId="0" fontId="4" fillId="0" borderId="27" xfId="3" applyNumberFormat="1" applyFont="1" applyFill="1" applyBorder="1" applyAlignment="1" applyProtection="1">
      <alignment horizontal="center" vertical="center"/>
    </xf>
    <xf numFmtId="0" fontId="4" fillId="0" borderId="28" xfId="3" applyNumberFormat="1" applyFont="1" applyFill="1" applyBorder="1" applyAlignment="1" applyProtection="1">
      <alignment horizontal="center" vertical="center"/>
    </xf>
    <xf numFmtId="0" fontId="4" fillId="0" borderId="23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left"/>
    </xf>
    <xf numFmtId="0" fontId="6" fillId="0" borderId="30" xfId="3" applyFont="1" applyFill="1" applyBorder="1"/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8" fillId="0" borderId="0" xfId="3" applyFont="1" applyFill="1"/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8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8" fillId="0" borderId="1" xfId="3" applyNumberFormat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left" vertical="top" wrapText="1"/>
      <protection locked="0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 wrapText="1"/>
      <protection locked="0"/>
    </xf>
    <xf numFmtId="0" fontId="7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4" fillId="0" borderId="10" xfId="3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5" xfId="3" applyNumberFormat="1" applyFont="1" applyFill="1" applyBorder="1" applyAlignment="1">
      <alignment horizontal="center" vertical="center" wrapText="1"/>
    </xf>
    <xf numFmtId="0" fontId="4" fillId="0" borderId="6" xfId="3" applyNumberFormat="1" applyFont="1" applyFill="1" applyBorder="1" applyAlignment="1" applyProtection="1">
      <alignment vertical="center"/>
      <protection locked="0"/>
    </xf>
    <xf numFmtId="0" fontId="4" fillId="0" borderId="7" xfId="3" applyNumberFormat="1" applyFont="1" applyFill="1" applyBorder="1" applyAlignment="1" applyProtection="1">
      <alignment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/>
    <xf numFmtId="0" fontId="7" fillId="0" borderId="0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 wrapText="1"/>
      <protection locked="0"/>
    </xf>
    <xf numFmtId="0" fontId="8" fillId="0" borderId="0" xfId="3" applyFont="1" applyFill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12" fontId="8" fillId="0" borderId="1" xfId="3" applyNumberFormat="1" applyFont="1" applyFill="1" applyBorder="1" applyAlignment="1" applyProtection="1">
      <alignment horizontal="center" vertical="center"/>
      <protection locked="0"/>
    </xf>
    <xf numFmtId="49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/>
    <xf numFmtId="0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left" vertical="top"/>
      <protection locked="0"/>
    </xf>
    <xf numFmtId="0" fontId="8" fillId="0" borderId="0" xfId="3" applyFont="1" applyFill="1" applyAlignment="1" applyProtection="1">
      <alignment horizontal="left" vertical="top" wrapText="1"/>
      <protection locked="0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31" xfId="3" applyNumberFormat="1" applyFont="1" applyFill="1" applyBorder="1" applyAlignment="1" applyProtection="1">
      <alignment horizontal="center" vertical="center"/>
      <protection locked="0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8" fillId="0" borderId="6" xfId="3" applyNumberFormat="1" applyFont="1" applyFill="1" applyBorder="1" applyAlignment="1" applyProtection="1">
      <alignment horizontal="center" vertical="center" textRotation="90"/>
      <protection locked="0"/>
    </xf>
    <xf numFmtId="0" fontId="8" fillId="0" borderId="7" xfId="3" applyNumberFormat="1" applyFont="1" applyFill="1" applyBorder="1" applyAlignment="1" applyProtection="1">
      <alignment horizontal="center" vertical="center" textRotation="90"/>
      <protection locked="0"/>
    </xf>
    <xf numFmtId="0" fontId="5" fillId="0" borderId="15" xfId="3" applyFont="1" applyFill="1" applyBorder="1" applyAlignment="1" applyProtection="1">
      <alignment horizontal="center" vertical="center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>
      <alignment horizontal="right" vertical="center"/>
    </xf>
    <xf numFmtId="0" fontId="6" fillId="0" borderId="3" xfId="3" applyFont="1" applyFill="1" applyBorder="1" applyAlignment="1">
      <alignment horizontal="right"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 textRotation="90" wrapText="1"/>
      <protection locked="0"/>
    </xf>
    <xf numFmtId="0" fontId="4" fillId="0" borderId="3" xfId="3" applyFont="1" applyFill="1" applyBorder="1" applyAlignment="1" applyProtection="1">
      <alignment horizontal="center" vertical="center" textRotation="90" wrapText="1"/>
      <protection locked="0"/>
    </xf>
    <xf numFmtId="0" fontId="4" fillId="0" borderId="15" xfId="3" applyFont="1" applyFill="1" applyBorder="1" applyAlignment="1" applyProtection="1">
      <alignment horizontal="center" vertical="center" textRotation="90" wrapText="1"/>
      <protection locked="0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4" fillId="0" borderId="12" xfId="3" applyNumberFormat="1" applyFont="1" applyFill="1" applyBorder="1" applyAlignment="1" applyProtection="1">
      <alignment horizontal="center" vertical="center"/>
    </xf>
    <xf numFmtId="0" fontId="4" fillId="0" borderId="14" xfId="3" applyNumberFormat="1" applyFont="1" applyFill="1" applyBorder="1" applyAlignment="1" applyProtection="1">
      <alignment horizontal="center" vertical="center"/>
    </xf>
    <xf numFmtId="0" fontId="4" fillId="0" borderId="21" xfId="3" applyNumberFormat="1" applyFont="1" applyFill="1" applyBorder="1" applyAlignment="1" applyProtection="1">
      <alignment horizontal="center" vertical="center"/>
    </xf>
    <xf numFmtId="0" fontId="4" fillId="0" borderId="17" xfId="3" applyNumberFormat="1" applyFont="1" applyFill="1" applyBorder="1" applyAlignment="1" applyProtection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vertical="center"/>
    </xf>
    <xf numFmtId="0" fontId="4" fillId="0" borderId="10" xfId="3" applyNumberFormat="1" applyFont="1" applyFill="1" applyBorder="1" applyAlignment="1" applyProtection="1">
      <alignment vertical="center"/>
    </xf>
    <xf numFmtId="1" fontId="4" fillId="0" borderId="1" xfId="3" applyNumberFormat="1" applyFont="1" applyFill="1" applyBorder="1" applyAlignment="1" applyProtection="1">
      <alignment vertical="center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  <protection locked="0"/>
    </xf>
    <xf numFmtId="0" fontId="5" fillId="0" borderId="10" xfId="3" applyNumberFormat="1" applyFont="1" applyFill="1" applyBorder="1" applyAlignment="1" applyProtection="1">
      <alignment horizontal="right" vertical="center"/>
    </xf>
    <xf numFmtId="0" fontId="5" fillId="0" borderId="15" xfId="3" applyNumberFormat="1" applyFont="1" applyFill="1" applyBorder="1" applyAlignment="1" applyProtection="1">
      <alignment horizontal="right" vertical="center"/>
    </xf>
    <xf numFmtId="1" fontId="5" fillId="0" borderId="19" xfId="3" applyNumberFormat="1" applyFont="1" applyFill="1" applyBorder="1" applyAlignment="1" applyProtection="1">
      <alignment horizontal="center" vertical="center" textRotation="90"/>
    </xf>
    <xf numFmtId="1" fontId="5" fillId="0" borderId="9" xfId="3" applyNumberFormat="1" applyFont="1" applyFill="1" applyBorder="1" applyAlignment="1" applyProtection="1">
      <alignment horizontal="center" vertical="center" textRotation="90"/>
    </xf>
    <xf numFmtId="0" fontId="4" fillId="0" borderId="1" xfId="3" applyFont="1" applyFill="1" applyBorder="1" applyAlignment="1" applyProtection="1">
      <alignment horizontal="center" vertical="center" textRotation="90"/>
      <protection locked="0"/>
    </xf>
    <xf numFmtId="1" fontId="4" fillId="0" borderId="3" xfId="3" applyNumberFormat="1" applyFont="1" applyFill="1" applyBorder="1" applyAlignment="1" applyProtection="1">
      <alignment vertical="center"/>
    </xf>
    <xf numFmtId="0" fontId="4" fillId="0" borderId="6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NumberFormat="1" applyFont="1" applyFill="1" applyBorder="1" applyAlignment="1" applyProtection="1">
      <alignment vertical="center"/>
    </xf>
    <xf numFmtId="0" fontId="4" fillId="0" borderId="12" xfId="3" applyNumberFormat="1" applyFont="1" applyFill="1" applyBorder="1" applyAlignment="1" applyProtection="1">
      <alignment vertical="center"/>
    </xf>
    <xf numFmtId="1" fontId="4" fillId="0" borderId="7" xfId="3" applyNumberFormat="1" applyFont="1" applyFill="1" applyBorder="1" applyAlignment="1" applyProtection="1">
      <alignment vertical="center"/>
    </xf>
    <xf numFmtId="1" fontId="4" fillId="0" borderId="29" xfId="3" applyNumberFormat="1" applyFont="1" applyFill="1" applyBorder="1" applyAlignment="1" applyProtection="1">
      <alignment vertical="center"/>
    </xf>
    <xf numFmtId="0" fontId="4" fillId="0" borderId="31" xfId="3" applyNumberFormat="1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horizontal="center" vertical="center" textRotation="90" wrapText="1"/>
      <protection locked="0"/>
    </xf>
    <xf numFmtId="0" fontId="5" fillId="0" borderId="9" xfId="3" applyFont="1" applyFill="1" applyBorder="1" applyAlignment="1" applyProtection="1">
      <alignment horizontal="center" vertical="center" textRotation="90" wrapText="1"/>
      <protection locked="0"/>
    </xf>
    <xf numFmtId="0" fontId="5" fillId="0" borderId="1" xfId="3" applyFont="1" applyFill="1" applyBorder="1" applyAlignment="1" applyProtection="1">
      <alignment horizontal="center" vertical="center" textRotation="90" wrapText="1"/>
      <protection locked="0"/>
    </xf>
    <xf numFmtId="0" fontId="5" fillId="0" borderId="11" xfId="3" applyFont="1" applyFill="1" applyBorder="1" applyAlignment="1" applyProtection="1">
      <alignment horizontal="center" vertical="center" wrapText="1"/>
      <protection locked="0"/>
    </xf>
    <xf numFmtId="0" fontId="5" fillId="0" borderId="8" xfId="3" applyFont="1" applyFill="1" applyBorder="1" applyAlignment="1" applyProtection="1">
      <alignment horizontal="center" vertical="center" wrapText="1"/>
      <protection locked="0"/>
    </xf>
    <xf numFmtId="0" fontId="5" fillId="0" borderId="12" xfId="3" applyFont="1" applyFill="1" applyBorder="1" applyAlignment="1" applyProtection="1">
      <alignment horizontal="center" vertical="center" wrapText="1"/>
      <protection locked="0"/>
    </xf>
    <xf numFmtId="0" fontId="5" fillId="0" borderId="13" xfId="3" applyFont="1" applyFill="1" applyBorder="1" applyAlignment="1" applyProtection="1">
      <alignment horizontal="center" vertical="center" wrapText="1"/>
      <protection locked="0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15" xfId="3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P179"/>
  <sheetViews>
    <sheetView showGridLines="0" topLeftCell="A5" workbookViewId="0">
      <selection activeCell="AC163" sqref="AC163:AE165"/>
    </sheetView>
  </sheetViews>
  <sheetFormatPr defaultColWidth="14.6640625" defaultRowHeight="13.5" customHeight="1" x14ac:dyDescent="0.2"/>
  <cols>
    <col min="1" max="1" width="6.5" style="74" customWidth="1"/>
    <col min="2" max="68" width="3.33203125" style="74" customWidth="1"/>
    <col min="69" max="256" width="14.6640625" style="74"/>
    <col min="257" max="257" width="6.5" style="74" customWidth="1"/>
    <col min="258" max="324" width="3.33203125" style="74" customWidth="1"/>
    <col min="325" max="512" width="14.6640625" style="74"/>
    <col min="513" max="513" width="6.5" style="74" customWidth="1"/>
    <col min="514" max="580" width="3.33203125" style="74" customWidth="1"/>
    <col min="581" max="768" width="14.6640625" style="74"/>
    <col min="769" max="769" width="6.5" style="74" customWidth="1"/>
    <col min="770" max="836" width="3.33203125" style="74" customWidth="1"/>
    <col min="837" max="1024" width="14.6640625" style="74"/>
    <col min="1025" max="1025" width="6.5" style="74" customWidth="1"/>
    <col min="1026" max="1092" width="3.33203125" style="74" customWidth="1"/>
    <col min="1093" max="1280" width="14.6640625" style="74"/>
    <col min="1281" max="1281" width="6.5" style="74" customWidth="1"/>
    <col min="1282" max="1348" width="3.33203125" style="74" customWidth="1"/>
    <col min="1349" max="1536" width="14.6640625" style="74"/>
    <col min="1537" max="1537" width="6.5" style="74" customWidth="1"/>
    <col min="1538" max="1604" width="3.33203125" style="74" customWidth="1"/>
    <col min="1605" max="1792" width="14.6640625" style="74"/>
    <col min="1793" max="1793" width="6.5" style="74" customWidth="1"/>
    <col min="1794" max="1860" width="3.33203125" style="74" customWidth="1"/>
    <col min="1861" max="2048" width="14.6640625" style="74"/>
    <col min="2049" max="2049" width="6.5" style="74" customWidth="1"/>
    <col min="2050" max="2116" width="3.33203125" style="74" customWidth="1"/>
    <col min="2117" max="2304" width="14.6640625" style="74"/>
    <col min="2305" max="2305" width="6.5" style="74" customWidth="1"/>
    <col min="2306" max="2372" width="3.33203125" style="74" customWidth="1"/>
    <col min="2373" max="2560" width="14.6640625" style="74"/>
    <col min="2561" max="2561" width="6.5" style="74" customWidth="1"/>
    <col min="2562" max="2628" width="3.33203125" style="74" customWidth="1"/>
    <col min="2629" max="2816" width="14.6640625" style="74"/>
    <col min="2817" max="2817" width="6.5" style="74" customWidth="1"/>
    <col min="2818" max="2884" width="3.33203125" style="74" customWidth="1"/>
    <col min="2885" max="3072" width="14.6640625" style="74"/>
    <col min="3073" max="3073" width="6.5" style="74" customWidth="1"/>
    <col min="3074" max="3140" width="3.33203125" style="74" customWidth="1"/>
    <col min="3141" max="3328" width="14.6640625" style="74"/>
    <col min="3329" max="3329" width="6.5" style="74" customWidth="1"/>
    <col min="3330" max="3396" width="3.33203125" style="74" customWidth="1"/>
    <col min="3397" max="3584" width="14.6640625" style="74"/>
    <col min="3585" max="3585" width="6.5" style="74" customWidth="1"/>
    <col min="3586" max="3652" width="3.33203125" style="74" customWidth="1"/>
    <col min="3653" max="3840" width="14.6640625" style="74"/>
    <col min="3841" max="3841" width="6.5" style="74" customWidth="1"/>
    <col min="3842" max="3908" width="3.33203125" style="74" customWidth="1"/>
    <col min="3909" max="4096" width="14.6640625" style="74"/>
    <col min="4097" max="4097" width="6.5" style="74" customWidth="1"/>
    <col min="4098" max="4164" width="3.33203125" style="74" customWidth="1"/>
    <col min="4165" max="4352" width="14.6640625" style="74"/>
    <col min="4353" max="4353" width="6.5" style="74" customWidth="1"/>
    <col min="4354" max="4420" width="3.33203125" style="74" customWidth="1"/>
    <col min="4421" max="4608" width="14.6640625" style="74"/>
    <col min="4609" max="4609" width="6.5" style="74" customWidth="1"/>
    <col min="4610" max="4676" width="3.33203125" style="74" customWidth="1"/>
    <col min="4677" max="4864" width="14.6640625" style="74"/>
    <col min="4865" max="4865" width="6.5" style="74" customWidth="1"/>
    <col min="4866" max="4932" width="3.33203125" style="74" customWidth="1"/>
    <col min="4933" max="5120" width="14.6640625" style="74"/>
    <col min="5121" max="5121" width="6.5" style="74" customWidth="1"/>
    <col min="5122" max="5188" width="3.33203125" style="74" customWidth="1"/>
    <col min="5189" max="5376" width="14.6640625" style="74"/>
    <col min="5377" max="5377" width="6.5" style="74" customWidth="1"/>
    <col min="5378" max="5444" width="3.33203125" style="74" customWidth="1"/>
    <col min="5445" max="5632" width="14.6640625" style="74"/>
    <col min="5633" max="5633" width="6.5" style="74" customWidth="1"/>
    <col min="5634" max="5700" width="3.33203125" style="74" customWidth="1"/>
    <col min="5701" max="5888" width="14.6640625" style="74"/>
    <col min="5889" max="5889" width="6.5" style="74" customWidth="1"/>
    <col min="5890" max="5956" width="3.33203125" style="74" customWidth="1"/>
    <col min="5957" max="6144" width="14.6640625" style="74"/>
    <col min="6145" max="6145" width="6.5" style="74" customWidth="1"/>
    <col min="6146" max="6212" width="3.33203125" style="74" customWidth="1"/>
    <col min="6213" max="6400" width="14.6640625" style="74"/>
    <col min="6401" max="6401" width="6.5" style="74" customWidth="1"/>
    <col min="6402" max="6468" width="3.33203125" style="74" customWidth="1"/>
    <col min="6469" max="6656" width="14.6640625" style="74"/>
    <col min="6657" max="6657" width="6.5" style="74" customWidth="1"/>
    <col min="6658" max="6724" width="3.33203125" style="74" customWidth="1"/>
    <col min="6725" max="6912" width="14.6640625" style="74"/>
    <col min="6913" max="6913" width="6.5" style="74" customWidth="1"/>
    <col min="6914" max="6980" width="3.33203125" style="74" customWidth="1"/>
    <col min="6981" max="7168" width="14.6640625" style="74"/>
    <col min="7169" max="7169" width="6.5" style="74" customWidth="1"/>
    <col min="7170" max="7236" width="3.33203125" style="74" customWidth="1"/>
    <col min="7237" max="7424" width="14.6640625" style="74"/>
    <col min="7425" max="7425" width="6.5" style="74" customWidth="1"/>
    <col min="7426" max="7492" width="3.33203125" style="74" customWidth="1"/>
    <col min="7493" max="7680" width="14.6640625" style="74"/>
    <col min="7681" max="7681" width="6.5" style="74" customWidth="1"/>
    <col min="7682" max="7748" width="3.33203125" style="74" customWidth="1"/>
    <col min="7749" max="7936" width="14.6640625" style="74"/>
    <col min="7937" max="7937" width="6.5" style="74" customWidth="1"/>
    <col min="7938" max="8004" width="3.33203125" style="74" customWidth="1"/>
    <col min="8005" max="8192" width="14.6640625" style="74"/>
    <col min="8193" max="8193" width="6.5" style="74" customWidth="1"/>
    <col min="8194" max="8260" width="3.33203125" style="74" customWidth="1"/>
    <col min="8261" max="8448" width="14.6640625" style="74"/>
    <col min="8449" max="8449" width="6.5" style="74" customWidth="1"/>
    <col min="8450" max="8516" width="3.33203125" style="74" customWidth="1"/>
    <col min="8517" max="8704" width="14.6640625" style="74"/>
    <col min="8705" max="8705" width="6.5" style="74" customWidth="1"/>
    <col min="8706" max="8772" width="3.33203125" style="74" customWidth="1"/>
    <col min="8773" max="8960" width="14.6640625" style="74"/>
    <col min="8961" max="8961" width="6.5" style="74" customWidth="1"/>
    <col min="8962" max="9028" width="3.33203125" style="74" customWidth="1"/>
    <col min="9029" max="9216" width="14.6640625" style="74"/>
    <col min="9217" max="9217" width="6.5" style="74" customWidth="1"/>
    <col min="9218" max="9284" width="3.33203125" style="74" customWidth="1"/>
    <col min="9285" max="9472" width="14.6640625" style="74"/>
    <col min="9473" max="9473" width="6.5" style="74" customWidth="1"/>
    <col min="9474" max="9540" width="3.33203125" style="74" customWidth="1"/>
    <col min="9541" max="9728" width="14.6640625" style="74"/>
    <col min="9729" max="9729" width="6.5" style="74" customWidth="1"/>
    <col min="9730" max="9796" width="3.33203125" style="74" customWidth="1"/>
    <col min="9797" max="9984" width="14.6640625" style="74"/>
    <col min="9985" max="9985" width="6.5" style="74" customWidth="1"/>
    <col min="9986" max="10052" width="3.33203125" style="74" customWidth="1"/>
    <col min="10053" max="10240" width="14.6640625" style="74"/>
    <col min="10241" max="10241" width="6.5" style="74" customWidth="1"/>
    <col min="10242" max="10308" width="3.33203125" style="74" customWidth="1"/>
    <col min="10309" max="10496" width="14.6640625" style="74"/>
    <col min="10497" max="10497" width="6.5" style="74" customWidth="1"/>
    <col min="10498" max="10564" width="3.33203125" style="74" customWidth="1"/>
    <col min="10565" max="10752" width="14.6640625" style="74"/>
    <col min="10753" max="10753" width="6.5" style="74" customWidth="1"/>
    <col min="10754" max="10820" width="3.33203125" style="74" customWidth="1"/>
    <col min="10821" max="11008" width="14.6640625" style="74"/>
    <col min="11009" max="11009" width="6.5" style="74" customWidth="1"/>
    <col min="11010" max="11076" width="3.33203125" style="74" customWidth="1"/>
    <col min="11077" max="11264" width="14.6640625" style="74"/>
    <col min="11265" max="11265" width="6.5" style="74" customWidth="1"/>
    <col min="11266" max="11332" width="3.33203125" style="74" customWidth="1"/>
    <col min="11333" max="11520" width="14.6640625" style="74"/>
    <col min="11521" max="11521" width="6.5" style="74" customWidth="1"/>
    <col min="11522" max="11588" width="3.33203125" style="74" customWidth="1"/>
    <col min="11589" max="11776" width="14.6640625" style="74"/>
    <col min="11777" max="11777" width="6.5" style="74" customWidth="1"/>
    <col min="11778" max="11844" width="3.33203125" style="74" customWidth="1"/>
    <col min="11845" max="12032" width="14.6640625" style="74"/>
    <col min="12033" max="12033" width="6.5" style="74" customWidth="1"/>
    <col min="12034" max="12100" width="3.33203125" style="74" customWidth="1"/>
    <col min="12101" max="12288" width="14.6640625" style="74"/>
    <col min="12289" max="12289" width="6.5" style="74" customWidth="1"/>
    <col min="12290" max="12356" width="3.33203125" style="74" customWidth="1"/>
    <col min="12357" max="12544" width="14.6640625" style="74"/>
    <col min="12545" max="12545" width="6.5" style="74" customWidth="1"/>
    <col min="12546" max="12612" width="3.33203125" style="74" customWidth="1"/>
    <col min="12613" max="12800" width="14.6640625" style="74"/>
    <col min="12801" max="12801" width="6.5" style="74" customWidth="1"/>
    <col min="12802" max="12868" width="3.33203125" style="74" customWidth="1"/>
    <col min="12869" max="13056" width="14.6640625" style="74"/>
    <col min="13057" max="13057" width="6.5" style="74" customWidth="1"/>
    <col min="13058" max="13124" width="3.33203125" style="74" customWidth="1"/>
    <col min="13125" max="13312" width="14.6640625" style="74"/>
    <col min="13313" max="13313" width="6.5" style="74" customWidth="1"/>
    <col min="13314" max="13380" width="3.33203125" style="74" customWidth="1"/>
    <col min="13381" max="13568" width="14.6640625" style="74"/>
    <col min="13569" max="13569" width="6.5" style="74" customWidth="1"/>
    <col min="13570" max="13636" width="3.33203125" style="74" customWidth="1"/>
    <col min="13637" max="13824" width="14.6640625" style="74"/>
    <col min="13825" max="13825" width="6.5" style="74" customWidth="1"/>
    <col min="13826" max="13892" width="3.33203125" style="74" customWidth="1"/>
    <col min="13893" max="14080" width="14.6640625" style="74"/>
    <col min="14081" max="14081" width="6.5" style="74" customWidth="1"/>
    <col min="14082" max="14148" width="3.33203125" style="74" customWidth="1"/>
    <col min="14149" max="14336" width="14.6640625" style="74"/>
    <col min="14337" max="14337" width="6.5" style="74" customWidth="1"/>
    <col min="14338" max="14404" width="3.33203125" style="74" customWidth="1"/>
    <col min="14405" max="14592" width="14.6640625" style="74"/>
    <col min="14593" max="14593" width="6.5" style="74" customWidth="1"/>
    <col min="14594" max="14660" width="3.33203125" style="74" customWidth="1"/>
    <col min="14661" max="14848" width="14.6640625" style="74"/>
    <col min="14849" max="14849" width="6.5" style="74" customWidth="1"/>
    <col min="14850" max="14916" width="3.33203125" style="74" customWidth="1"/>
    <col min="14917" max="15104" width="14.6640625" style="74"/>
    <col min="15105" max="15105" width="6.5" style="74" customWidth="1"/>
    <col min="15106" max="15172" width="3.33203125" style="74" customWidth="1"/>
    <col min="15173" max="15360" width="14.6640625" style="74"/>
    <col min="15361" max="15361" width="6.5" style="74" customWidth="1"/>
    <col min="15362" max="15428" width="3.33203125" style="74" customWidth="1"/>
    <col min="15429" max="15616" width="14.6640625" style="74"/>
    <col min="15617" max="15617" width="6.5" style="74" customWidth="1"/>
    <col min="15618" max="15684" width="3.33203125" style="74" customWidth="1"/>
    <col min="15685" max="15872" width="14.6640625" style="74"/>
    <col min="15873" max="15873" width="6.5" style="74" customWidth="1"/>
    <col min="15874" max="15940" width="3.33203125" style="74" customWidth="1"/>
    <col min="15941" max="16128" width="14.6640625" style="74"/>
    <col min="16129" max="16129" width="6.5" style="74" customWidth="1"/>
    <col min="16130" max="16196" width="3.33203125" style="74" customWidth="1"/>
    <col min="16197" max="16384" width="14.6640625" style="74"/>
  </cols>
  <sheetData>
    <row r="1" spans="1:64" ht="7.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64" ht="19.5" customHeight="1" x14ac:dyDescent="0.2">
      <c r="A2" s="121" t="s">
        <v>296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64" ht="11.25" customHeight="1" x14ac:dyDescent="0.2">
      <c r="A3" s="106" t="s">
        <v>174</v>
      </c>
      <c r="B3" s="106" t="s">
        <v>175</v>
      </c>
      <c r="C3" s="106"/>
      <c r="D3" s="106"/>
      <c r="E3" s="106"/>
      <c r="F3" s="122" t="s">
        <v>176</v>
      </c>
      <c r="G3" s="106" t="s">
        <v>177</v>
      </c>
      <c r="H3" s="106"/>
      <c r="I3" s="106"/>
      <c r="J3" s="122" t="s">
        <v>178</v>
      </c>
      <c r="K3" s="106" t="s">
        <v>179</v>
      </c>
      <c r="L3" s="106"/>
      <c r="M3" s="106"/>
      <c r="N3" s="75"/>
      <c r="O3" s="106" t="s">
        <v>180</v>
      </c>
      <c r="P3" s="106"/>
      <c r="Q3" s="106"/>
      <c r="R3" s="106"/>
      <c r="S3" s="122" t="s">
        <v>181</v>
      </c>
      <c r="T3" s="106" t="s">
        <v>182</v>
      </c>
      <c r="U3" s="106"/>
      <c r="V3" s="106"/>
      <c r="W3" s="122" t="s">
        <v>183</v>
      </c>
      <c r="X3" s="106" t="s">
        <v>184</v>
      </c>
      <c r="Y3" s="106"/>
      <c r="Z3" s="106"/>
      <c r="AA3" s="122" t="s">
        <v>185</v>
      </c>
      <c r="AB3" s="106" t="s">
        <v>186</v>
      </c>
      <c r="AC3" s="106"/>
      <c r="AD3" s="106"/>
      <c r="AE3" s="106"/>
      <c r="AF3" s="122" t="s">
        <v>187</v>
      </c>
      <c r="AG3" s="106" t="s">
        <v>188</v>
      </c>
      <c r="AH3" s="106"/>
      <c r="AI3" s="106"/>
      <c r="AJ3" s="122" t="s">
        <v>189</v>
      </c>
      <c r="AK3" s="106" t="s">
        <v>190</v>
      </c>
      <c r="AL3" s="106"/>
      <c r="AM3" s="106"/>
      <c r="AN3" s="106"/>
      <c r="AO3" s="106" t="s">
        <v>191</v>
      </c>
      <c r="AP3" s="106"/>
      <c r="AQ3" s="106"/>
      <c r="AR3" s="106"/>
      <c r="AS3" s="122" t="s">
        <v>192</v>
      </c>
      <c r="AT3" s="106" t="s">
        <v>193</v>
      </c>
      <c r="AU3" s="106"/>
      <c r="AV3" s="106"/>
      <c r="AW3" s="122" t="s">
        <v>194</v>
      </c>
      <c r="AX3" s="106" t="s">
        <v>195</v>
      </c>
      <c r="AY3" s="106"/>
      <c r="AZ3" s="106"/>
      <c r="BA3" s="106"/>
    </row>
    <row r="4" spans="1:64" ht="60.75" customHeight="1" x14ac:dyDescent="0.2">
      <c r="A4" s="106"/>
      <c r="B4" s="76" t="s">
        <v>196</v>
      </c>
      <c r="C4" s="76" t="s">
        <v>197</v>
      </c>
      <c r="D4" s="76" t="s">
        <v>198</v>
      </c>
      <c r="E4" s="76" t="s">
        <v>199</v>
      </c>
      <c r="F4" s="123"/>
      <c r="G4" s="76" t="s">
        <v>200</v>
      </c>
      <c r="H4" s="76" t="s">
        <v>201</v>
      </c>
      <c r="I4" s="76" t="s">
        <v>202</v>
      </c>
      <c r="J4" s="123"/>
      <c r="K4" s="76" t="s">
        <v>203</v>
      </c>
      <c r="L4" s="76" t="s">
        <v>204</v>
      </c>
      <c r="M4" s="76" t="s">
        <v>205</v>
      </c>
      <c r="N4" s="76" t="s">
        <v>206</v>
      </c>
      <c r="O4" s="76" t="s">
        <v>196</v>
      </c>
      <c r="P4" s="76" t="s">
        <v>197</v>
      </c>
      <c r="Q4" s="76" t="s">
        <v>198</v>
      </c>
      <c r="R4" s="76" t="s">
        <v>199</v>
      </c>
      <c r="S4" s="123"/>
      <c r="T4" s="76" t="s">
        <v>207</v>
      </c>
      <c r="U4" s="76" t="s">
        <v>208</v>
      </c>
      <c r="V4" s="76" t="s">
        <v>209</v>
      </c>
      <c r="W4" s="123"/>
      <c r="X4" s="76" t="s">
        <v>210</v>
      </c>
      <c r="Y4" s="76" t="s">
        <v>211</v>
      </c>
      <c r="Z4" s="76" t="s">
        <v>212</v>
      </c>
      <c r="AA4" s="123"/>
      <c r="AB4" s="76" t="s">
        <v>210</v>
      </c>
      <c r="AC4" s="76" t="s">
        <v>211</v>
      </c>
      <c r="AD4" s="76" t="s">
        <v>212</v>
      </c>
      <c r="AE4" s="76" t="s">
        <v>213</v>
      </c>
      <c r="AF4" s="123"/>
      <c r="AG4" s="76" t="s">
        <v>200</v>
      </c>
      <c r="AH4" s="76" t="s">
        <v>201</v>
      </c>
      <c r="AI4" s="76" t="s">
        <v>202</v>
      </c>
      <c r="AJ4" s="123"/>
      <c r="AK4" s="76" t="s">
        <v>214</v>
      </c>
      <c r="AL4" s="76" t="s">
        <v>215</v>
      </c>
      <c r="AM4" s="76" t="s">
        <v>216</v>
      </c>
      <c r="AN4" s="76" t="s">
        <v>217</v>
      </c>
      <c r="AO4" s="76" t="s">
        <v>196</v>
      </c>
      <c r="AP4" s="76" t="s">
        <v>197</v>
      </c>
      <c r="AQ4" s="76" t="s">
        <v>198</v>
      </c>
      <c r="AR4" s="76" t="s">
        <v>199</v>
      </c>
      <c r="AS4" s="123"/>
      <c r="AT4" s="76" t="s">
        <v>200</v>
      </c>
      <c r="AU4" s="76" t="s">
        <v>201</v>
      </c>
      <c r="AV4" s="76" t="s">
        <v>202</v>
      </c>
      <c r="AW4" s="123"/>
      <c r="AX4" s="76" t="s">
        <v>203</v>
      </c>
      <c r="AY4" s="76" t="s">
        <v>204</v>
      </c>
      <c r="AZ4" s="76" t="s">
        <v>205</v>
      </c>
      <c r="BA4" s="77" t="s">
        <v>218</v>
      </c>
    </row>
    <row r="5" spans="1:64" ht="9.75" customHeight="1" x14ac:dyDescent="0.2">
      <c r="A5" s="106"/>
      <c r="B5" s="75" t="s">
        <v>4</v>
      </c>
      <c r="C5" s="75" t="s">
        <v>7</v>
      </c>
      <c r="D5" s="75" t="s">
        <v>2</v>
      </c>
      <c r="E5" s="75" t="s">
        <v>12</v>
      </c>
      <c r="F5" s="75" t="s">
        <v>15</v>
      </c>
      <c r="G5" s="75" t="s">
        <v>18</v>
      </c>
      <c r="H5" s="75" t="s">
        <v>21</v>
      </c>
      <c r="I5" s="75" t="s">
        <v>24</v>
      </c>
      <c r="J5" s="75" t="s">
        <v>28</v>
      </c>
      <c r="K5" s="75" t="s">
        <v>31</v>
      </c>
      <c r="L5" s="75" t="s">
        <v>34</v>
      </c>
      <c r="M5" s="75" t="s">
        <v>38</v>
      </c>
      <c r="N5" s="75" t="s">
        <v>41</v>
      </c>
      <c r="O5" s="75" t="s">
        <v>44</v>
      </c>
      <c r="P5" s="75" t="s">
        <v>47</v>
      </c>
      <c r="Q5" s="75" t="s">
        <v>50</v>
      </c>
      <c r="R5" s="75" t="s">
        <v>53</v>
      </c>
      <c r="S5" s="75" t="s">
        <v>56</v>
      </c>
      <c r="T5" s="75" t="s">
        <v>59</v>
      </c>
      <c r="U5" s="75" t="s">
        <v>62</v>
      </c>
      <c r="V5" s="75" t="s">
        <v>65</v>
      </c>
      <c r="W5" s="75" t="s">
        <v>68</v>
      </c>
      <c r="X5" s="75" t="s">
        <v>71</v>
      </c>
      <c r="Y5" s="75" t="s">
        <v>74</v>
      </c>
      <c r="Z5" s="75" t="s">
        <v>77</v>
      </c>
      <c r="AA5" s="75" t="s">
        <v>82</v>
      </c>
      <c r="AB5" s="75" t="s">
        <v>85</v>
      </c>
      <c r="AC5" s="75" t="s">
        <v>88</v>
      </c>
      <c r="AD5" s="75" t="s">
        <v>90</v>
      </c>
      <c r="AE5" s="75" t="s">
        <v>94</v>
      </c>
      <c r="AF5" s="75" t="s">
        <v>97</v>
      </c>
      <c r="AG5" s="75" t="s">
        <v>100</v>
      </c>
      <c r="AH5" s="75" t="s">
        <v>103</v>
      </c>
      <c r="AI5" s="75" t="s">
        <v>106</v>
      </c>
      <c r="AJ5" s="75" t="s">
        <v>109</v>
      </c>
      <c r="AK5" s="75" t="s">
        <v>112</v>
      </c>
      <c r="AL5" s="75" t="s">
        <v>113</v>
      </c>
      <c r="AM5" s="75" t="s">
        <v>116</v>
      </c>
      <c r="AN5" s="75" t="s">
        <v>119</v>
      </c>
      <c r="AO5" s="75" t="s">
        <v>122</v>
      </c>
      <c r="AP5" s="75" t="s">
        <v>125</v>
      </c>
      <c r="AQ5" s="75" t="s">
        <v>128</v>
      </c>
      <c r="AR5" s="75" t="s">
        <v>129</v>
      </c>
      <c r="AS5" s="75" t="s">
        <v>132</v>
      </c>
      <c r="AT5" s="75" t="s">
        <v>135</v>
      </c>
      <c r="AU5" s="75" t="s">
        <v>137</v>
      </c>
      <c r="AV5" s="75" t="s">
        <v>139</v>
      </c>
      <c r="AW5" s="75" t="s">
        <v>165</v>
      </c>
      <c r="AX5" s="75" t="s">
        <v>166</v>
      </c>
      <c r="AY5" s="75" t="s">
        <v>167</v>
      </c>
      <c r="AZ5" s="75" t="s">
        <v>168</v>
      </c>
      <c r="BA5" s="78" t="s">
        <v>169</v>
      </c>
    </row>
    <row r="6" spans="1:64" ht="13.5" hidden="1" customHeight="1" x14ac:dyDescent="0.2">
      <c r="A6" s="75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64" ht="13.5" hidden="1" customHeight="1" x14ac:dyDescent="0.2">
      <c r="A7" s="105" t="s">
        <v>219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79"/>
      <c r="BC7" s="80"/>
    </row>
    <row r="8" spans="1:64" ht="13.5" hidden="1" customHeight="1" x14ac:dyDescent="0.2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</row>
    <row r="9" spans="1:64" ht="13.5" hidden="1" customHeight="1" x14ac:dyDescent="0.2">
      <c r="A9" s="75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</row>
    <row r="10" spans="1:64" ht="13.5" hidden="1" customHeight="1" x14ac:dyDescent="0.2">
      <c r="A10" s="105" t="s">
        <v>220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79"/>
      <c r="BC10" s="80"/>
      <c r="BD10" s="79"/>
      <c r="BE10" s="79"/>
      <c r="BF10" s="80"/>
      <c r="BG10" s="79"/>
      <c r="BH10" s="79"/>
      <c r="BI10" s="80"/>
      <c r="BJ10" s="79"/>
      <c r="BK10" s="79"/>
      <c r="BL10" s="80"/>
    </row>
    <row r="11" spans="1:64" ht="13.5" hidden="1" customHeight="1" x14ac:dyDescent="0.2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79"/>
      <c r="BC11" s="80"/>
      <c r="BD11" s="79"/>
      <c r="BE11" s="79"/>
      <c r="BF11" s="80"/>
      <c r="BG11" s="79"/>
      <c r="BH11" s="79"/>
      <c r="BI11" s="80"/>
      <c r="BJ11" s="79"/>
      <c r="BK11" s="79"/>
      <c r="BL11" s="80"/>
    </row>
    <row r="12" spans="1:64" ht="13.5" hidden="1" customHeight="1" x14ac:dyDescent="0.2">
      <c r="A12" s="75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79"/>
      <c r="BC12" s="80"/>
      <c r="BD12" s="79"/>
      <c r="BE12" s="79"/>
      <c r="BF12" s="80"/>
      <c r="BG12" s="79"/>
      <c r="BH12" s="79"/>
      <c r="BI12" s="80"/>
      <c r="BJ12" s="79"/>
      <c r="BK12" s="79"/>
      <c r="BL12" s="80"/>
    </row>
    <row r="13" spans="1:64" ht="13.5" hidden="1" customHeight="1" x14ac:dyDescent="0.2">
      <c r="A13" s="105" t="s">
        <v>221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79"/>
      <c r="BC13" s="80"/>
      <c r="BD13" s="79"/>
      <c r="BE13" s="79"/>
      <c r="BF13" s="80"/>
      <c r="BG13" s="79"/>
      <c r="BH13" s="79"/>
      <c r="BI13" s="80"/>
      <c r="BJ13" s="79"/>
      <c r="BK13" s="79"/>
      <c r="BL13" s="80"/>
    </row>
    <row r="14" spans="1:64" ht="13.5" hidden="1" customHeight="1" x14ac:dyDescent="0.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79"/>
      <c r="BC14" s="80"/>
      <c r="BD14" s="79"/>
      <c r="BE14" s="79"/>
      <c r="BF14" s="80"/>
      <c r="BG14" s="79"/>
      <c r="BH14" s="79"/>
      <c r="BI14" s="80"/>
      <c r="BJ14" s="79"/>
      <c r="BK14" s="79"/>
      <c r="BL14" s="80"/>
    </row>
    <row r="15" spans="1:64" ht="13.5" hidden="1" customHeight="1" x14ac:dyDescent="0.2">
      <c r="A15" s="75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79"/>
      <c r="BC15" s="80"/>
      <c r="BD15" s="79"/>
      <c r="BE15" s="79"/>
      <c r="BF15" s="80"/>
      <c r="BG15" s="79"/>
      <c r="BH15" s="79"/>
      <c r="BI15" s="80"/>
      <c r="BJ15" s="79"/>
      <c r="BK15" s="79"/>
      <c r="BL15" s="80"/>
    </row>
    <row r="16" spans="1:64" ht="13.5" hidden="1" customHeight="1" x14ac:dyDescent="0.2">
      <c r="A16" s="105" t="s">
        <v>222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79"/>
      <c r="BC16" s="80"/>
      <c r="BD16" s="79"/>
      <c r="BE16" s="79"/>
      <c r="BF16" s="80"/>
      <c r="BG16" s="79"/>
      <c r="BH16" s="79"/>
      <c r="BI16" s="80"/>
      <c r="BJ16" s="79"/>
      <c r="BK16" s="79"/>
      <c r="BL16" s="80"/>
    </row>
    <row r="17" spans="1:64" ht="13.5" hidden="1" customHeight="1" x14ac:dyDescent="0.2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79"/>
      <c r="BC17" s="80"/>
      <c r="BD17" s="79"/>
      <c r="BE17" s="79"/>
      <c r="BF17" s="80"/>
      <c r="BG17" s="79"/>
      <c r="BH17" s="79"/>
      <c r="BI17" s="80"/>
      <c r="BJ17" s="79"/>
      <c r="BK17" s="79"/>
      <c r="BL17" s="80"/>
    </row>
    <row r="18" spans="1:64" ht="13.5" hidden="1" customHeight="1" x14ac:dyDescent="0.2">
      <c r="A18" s="7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79"/>
      <c r="BC18" s="80"/>
      <c r="BD18" s="79"/>
      <c r="BE18" s="79"/>
      <c r="BF18" s="80"/>
      <c r="BG18" s="79"/>
      <c r="BH18" s="79"/>
      <c r="BI18" s="80"/>
      <c r="BJ18" s="79"/>
      <c r="BK18" s="79"/>
      <c r="BL18" s="80"/>
    </row>
    <row r="19" spans="1:64" ht="13.5" hidden="1" customHeight="1" x14ac:dyDescent="0.2">
      <c r="A19" s="105" t="s">
        <v>223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79"/>
      <c r="BC19" s="80"/>
      <c r="BD19" s="79"/>
      <c r="BE19" s="79"/>
      <c r="BF19" s="80"/>
      <c r="BG19" s="79"/>
      <c r="BH19" s="79"/>
      <c r="BI19" s="80"/>
      <c r="BJ19" s="79"/>
      <c r="BK19" s="79"/>
      <c r="BL19" s="80"/>
    </row>
    <row r="20" spans="1:64" ht="13.5" hidden="1" customHeight="1" x14ac:dyDescent="0.2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79"/>
      <c r="BC20" s="80"/>
      <c r="BD20" s="79"/>
      <c r="BE20" s="79"/>
      <c r="BF20" s="80"/>
      <c r="BG20" s="79"/>
      <c r="BH20" s="79"/>
      <c r="BI20" s="80"/>
      <c r="BJ20" s="79"/>
      <c r="BK20" s="79"/>
      <c r="BL20" s="80"/>
    </row>
    <row r="21" spans="1:64" ht="13.5" hidden="1" customHeight="1" x14ac:dyDescent="0.2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79"/>
      <c r="BC21" s="80"/>
      <c r="BD21" s="79"/>
      <c r="BE21" s="79"/>
      <c r="BF21" s="80"/>
      <c r="BG21" s="79"/>
      <c r="BH21" s="79"/>
      <c r="BI21" s="80"/>
      <c r="BJ21" s="79"/>
      <c r="BK21" s="79"/>
      <c r="BL21" s="80"/>
    </row>
    <row r="22" spans="1:64" ht="13.5" hidden="1" customHeight="1" x14ac:dyDescent="0.2">
      <c r="A22" s="105" t="s">
        <v>224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79"/>
      <c r="BC22" s="80"/>
      <c r="BD22" s="79"/>
      <c r="BE22" s="79"/>
      <c r="BF22" s="80"/>
      <c r="BG22" s="79"/>
      <c r="BH22" s="79"/>
      <c r="BI22" s="80"/>
      <c r="BJ22" s="79"/>
      <c r="BK22" s="79"/>
      <c r="BL22" s="80"/>
    </row>
    <row r="23" spans="1:64" ht="13.5" hidden="1" customHeight="1" x14ac:dyDescent="0.2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79"/>
      <c r="BC23" s="80"/>
      <c r="BD23" s="79"/>
      <c r="BE23" s="79"/>
      <c r="BF23" s="80"/>
      <c r="BG23" s="79"/>
      <c r="BH23" s="79"/>
      <c r="BI23" s="80"/>
      <c r="BJ23" s="79"/>
      <c r="BK23" s="79"/>
      <c r="BL23" s="80"/>
    </row>
    <row r="24" spans="1:64" ht="13.5" hidden="1" customHeight="1" x14ac:dyDescent="0.2">
      <c r="A24" s="75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79"/>
      <c r="BC24" s="80"/>
      <c r="BD24" s="79"/>
      <c r="BE24" s="79"/>
      <c r="BF24" s="80"/>
      <c r="BG24" s="79"/>
      <c r="BH24" s="79"/>
      <c r="BI24" s="80"/>
      <c r="BJ24" s="79"/>
      <c r="BK24" s="79"/>
      <c r="BL24" s="80"/>
    </row>
    <row r="25" spans="1:64" ht="13.5" hidden="1" customHeight="1" x14ac:dyDescent="0.2">
      <c r="A25" s="105" t="s">
        <v>225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79"/>
      <c r="BC25" s="80"/>
      <c r="BD25" s="79"/>
      <c r="BE25" s="79"/>
      <c r="BF25" s="80"/>
      <c r="BG25" s="79"/>
      <c r="BH25" s="79"/>
      <c r="BI25" s="80"/>
      <c r="BJ25" s="79"/>
      <c r="BK25" s="79"/>
      <c r="BL25" s="80"/>
    </row>
    <row r="26" spans="1:64" ht="13.5" hidden="1" customHeight="1" x14ac:dyDescent="0.2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79"/>
      <c r="BC26" s="80"/>
      <c r="BD26" s="79"/>
      <c r="BE26" s="79"/>
      <c r="BF26" s="80"/>
      <c r="BG26" s="79"/>
      <c r="BH26" s="79"/>
      <c r="BI26" s="80"/>
      <c r="BJ26" s="79"/>
      <c r="BK26" s="79"/>
      <c r="BL26" s="80"/>
    </row>
    <row r="27" spans="1:64" ht="13.5" hidden="1" customHeight="1" x14ac:dyDescent="0.2">
      <c r="A27" s="75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79"/>
      <c r="BC27" s="80"/>
      <c r="BD27" s="79"/>
      <c r="BE27" s="79"/>
      <c r="BF27" s="80"/>
      <c r="BG27" s="79"/>
      <c r="BH27" s="79"/>
      <c r="BI27" s="80"/>
      <c r="BJ27" s="79"/>
      <c r="BK27" s="79"/>
      <c r="BL27" s="80"/>
    </row>
    <row r="28" spans="1:64" ht="13.5" hidden="1" customHeight="1" x14ac:dyDescent="0.2">
      <c r="A28" s="105" t="s">
        <v>226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79"/>
      <c r="BC28" s="80"/>
      <c r="BD28" s="79"/>
      <c r="BE28" s="79"/>
      <c r="BF28" s="80"/>
      <c r="BG28" s="79"/>
      <c r="BH28" s="79"/>
      <c r="BI28" s="80"/>
      <c r="BJ28" s="79"/>
      <c r="BK28" s="79"/>
      <c r="BL28" s="80"/>
    </row>
    <row r="29" spans="1:64" ht="13.5" hidden="1" customHeight="1" x14ac:dyDescent="0.2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79"/>
      <c r="BC29" s="80"/>
      <c r="BD29" s="79"/>
      <c r="BE29" s="79"/>
      <c r="BF29" s="80"/>
      <c r="BG29" s="79"/>
      <c r="BH29" s="79"/>
      <c r="BI29" s="80"/>
      <c r="BJ29" s="79"/>
      <c r="BK29" s="79"/>
      <c r="BL29" s="80"/>
    </row>
    <row r="30" spans="1:64" ht="13.5" hidden="1" customHeight="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79"/>
      <c r="BC30" s="80"/>
      <c r="BD30" s="79"/>
      <c r="BE30" s="79"/>
      <c r="BF30" s="80"/>
      <c r="BG30" s="79"/>
      <c r="BH30" s="79"/>
      <c r="BI30" s="80"/>
      <c r="BJ30" s="79"/>
      <c r="BK30" s="79"/>
      <c r="BL30" s="80"/>
    </row>
    <row r="31" spans="1:64" ht="13.5" hidden="1" customHeight="1" x14ac:dyDescent="0.2">
      <c r="A31" s="105" t="s">
        <v>227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79"/>
      <c r="BC31" s="80"/>
      <c r="BD31" s="79"/>
      <c r="BE31" s="79"/>
      <c r="BF31" s="80"/>
      <c r="BG31" s="79"/>
      <c r="BH31" s="79"/>
      <c r="BI31" s="80"/>
      <c r="BJ31" s="79"/>
      <c r="BK31" s="79"/>
      <c r="BL31" s="80"/>
    </row>
    <row r="32" spans="1:64" ht="13.5" hidden="1" customHeight="1" x14ac:dyDescent="0.2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79"/>
      <c r="BC32" s="80"/>
      <c r="BD32" s="79"/>
      <c r="BE32" s="79"/>
      <c r="BF32" s="80"/>
      <c r="BG32" s="79"/>
      <c r="BH32" s="79"/>
      <c r="BI32" s="80"/>
      <c r="BJ32" s="79"/>
      <c r="BK32" s="79"/>
      <c r="BL32" s="80"/>
    </row>
    <row r="33" spans="1:64" ht="13.5" hidden="1" customHeight="1" x14ac:dyDescent="0.2">
      <c r="A33" s="75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79"/>
      <c r="BC33" s="80"/>
      <c r="BD33" s="79"/>
      <c r="BE33" s="79"/>
      <c r="BF33" s="80"/>
      <c r="BG33" s="79"/>
      <c r="BH33" s="79"/>
      <c r="BI33" s="80"/>
      <c r="BJ33" s="79"/>
      <c r="BK33" s="79"/>
      <c r="BL33" s="80"/>
    </row>
    <row r="34" spans="1:64" ht="13.5" hidden="1" customHeight="1" x14ac:dyDescent="0.2">
      <c r="A34" s="105" t="s">
        <v>228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79"/>
      <c r="BC34" s="80"/>
      <c r="BD34" s="79"/>
      <c r="BE34" s="79"/>
      <c r="BF34" s="80"/>
      <c r="BG34" s="79"/>
      <c r="BH34" s="79"/>
      <c r="BI34" s="80"/>
      <c r="BJ34" s="79"/>
      <c r="BK34" s="79"/>
      <c r="BL34" s="80"/>
    </row>
    <row r="35" spans="1:64" ht="13.5" hidden="1" customHeight="1" x14ac:dyDescent="0.2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79"/>
      <c r="BC35" s="80"/>
      <c r="BD35" s="79"/>
      <c r="BE35" s="79"/>
      <c r="BF35" s="80"/>
      <c r="BG35" s="79"/>
      <c r="BH35" s="79"/>
      <c r="BI35" s="80"/>
      <c r="BJ35" s="79"/>
      <c r="BK35" s="79"/>
      <c r="BL35" s="80"/>
    </row>
    <row r="36" spans="1:64" ht="13.5" hidden="1" customHeight="1" x14ac:dyDescent="0.2">
      <c r="A36" s="75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79"/>
      <c r="BC36" s="80"/>
      <c r="BD36" s="79"/>
      <c r="BE36" s="79"/>
      <c r="BF36" s="80"/>
      <c r="BG36" s="79"/>
      <c r="BH36" s="79"/>
      <c r="BI36" s="80"/>
      <c r="BJ36" s="79"/>
      <c r="BK36" s="79"/>
      <c r="BL36" s="80"/>
    </row>
    <row r="37" spans="1:64" ht="13.5" hidden="1" customHeight="1" x14ac:dyDescent="0.2">
      <c r="A37" s="105" t="s">
        <v>229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79"/>
      <c r="BC37" s="80"/>
      <c r="BD37" s="79"/>
      <c r="BE37" s="79"/>
      <c r="BF37" s="80"/>
      <c r="BG37" s="79"/>
      <c r="BH37" s="79"/>
      <c r="BI37" s="80"/>
      <c r="BJ37" s="79"/>
      <c r="BK37" s="79"/>
      <c r="BL37" s="80"/>
    </row>
    <row r="38" spans="1:64" ht="13.5" hidden="1" customHeight="1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79"/>
      <c r="BC38" s="80"/>
      <c r="BD38" s="79"/>
      <c r="BE38" s="79"/>
      <c r="BF38" s="80"/>
      <c r="BG38" s="79"/>
      <c r="BH38" s="79"/>
      <c r="BI38" s="80"/>
      <c r="BJ38" s="79"/>
      <c r="BK38" s="79"/>
      <c r="BL38" s="80"/>
    </row>
    <row r="39" spans="1:64" ht="2.25" customHeight="1" x14ac:dyDescent="0.2">
      <c r="A39" s="7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79"/>
      <c r="BC39" s="80"/>
      <c r="BD39" s="79"/>
      <c r="BE39" s="79"/>
      <c r="BF39" s="80"/>
      <c r="BG39" s="79"/>
      <c r="BH39" s="79"/>
      <c r="BI39" s="80"/>
      <c r="BJ39" s="79"/>
      <c r="BK39" s="79"/>
      <c r="BL39" s="80"/>
    </row>
    <row r="40" spans="1:64" ht="11.25" customHeight="1" x14ac:dyDescent="0.2">
      <c r="A40" s="105" t="s">
        <v>219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75"/>
      <c r="S40" s="106" t="s">
        <v>231</v>
      </c>
      <c r="T40" s="106" t="s">
        <v>231</v>
      </c>
      <c r="U40" s="106"/>
      <c r="V40" s="106"/>
      <c r="W40" s="106"/>
      <c r="X40" s="75" t="s">
        <v>230</v>
      </c>
      <c r="Y40" s="75" t="s">
        <v>230</v>
      </c>
      <c r="Z40" s="75" t="s">
        <v>230</v>
      </c>
      <c r="AA40" s="75" t="s">
        <v>230</v>
      </c>
      <c r="AB40" s="75" t="s">
        <v>230</v>
      </c>
      <c r="AC40" s="75" t="s">
        <v>230</v>
      </c>
      <c r="AD40" s="75" t="s">
        <v>230</v>
      </c>
      <c r="AE40" s="75" t="s">
        <v>230</v>
      </c>
      <c r="AF40" s="75" t="s">
        <v>230</v>
      </c>
      <c r="AG40" s="75" t="s">
        <v>230</v>
      </c>
      <c r="AH40" s="75" t="s">
        <v>230</v>
      </c>
      <c r="AI40" s="75" t="s">
        <v>230</v>
      </c>
      <c r="AJ40" s="75" t="s">
        <v>230</v>
      </c>
      <c r="AK40" s="75" t="s">
        <v>230</v>
      </c>
      <c r="AL40" s="75" t="s">
        <v>230</v>
      </c>
      <c r="AM40" s="75" t="s">
        <v>230</v>
      </c>
      <c r="AN40" s="75" t="s">
        <v>230</v>
      </c>
      <c r="AO40" s="75" t="s">
        <v>230</v>
      </c>
      <c r="AP40" s="75" t="s">
        <v>230</v>
      </c>
      <c r="AQ40" s="75" t="s">
        <v>230</v>
      </c>
      <c r="AR40" s="75"/>
      <c r="AS40" s="106" t="s">
        <v>231</v>
      </c>
      <c r="AT40" s="106" t="s">
        <v>231</v>
      </c>
      <c r="AU40" s="106" t="s">
        <v>231</v>
      </c>
      <c r="AV40" s="106" t="s">
        <v>231</v>
      </c>
      <c r="AW40" s="106" t="s">
        <v>231</v>
      </c>
      <c r="AX40" s="106" t="s">
        <v>231</v>
      </c>
      <c r="AY40" s="106" t="s">
        <v>231</v>
      </c>
      <c r="AZ40" s="106" t="s">
        <v>231</v>
      </c>
      <c r="BA40" s="106" t="s">
        <v>231</v>
      </c>
      <c r="BB40" s="79"/>
      <c r="BC40" s="80"/>
      <c r="BD40" s="79"/>
      <c r="BE40" s="79"/>
      <c r="BF40" s="80"/>
      <c r="BG40" s="79"/>
      <c r="BH40" s="79"/>
      <c r="BI40" s="80"/>
      <c r="BJ40" s="79"/>
      <c r="BK40" s="79"/>
      <c r="BL40" s="80"/>
    </row>
    <row r="41" spans="1:64" ht="11.25" customHeight="1" x14ac:dyDescent="0.2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75"/>
      <c r="S41" s="106"/>
      <c r="T41" s="106"/>
      <c r="U41" s="106"/>
      <c r="V41" s="106"/>
      <c r="W41" s="106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 t="s">
        <v>230</v>
      </c>
      <c r="AO41" s="75" t="s">
        <v>230</v>
      </c>
      <c r="AP41" s="75" t="s">
        <v>230</v>
      </c>
      <c r="AQ41" s="75" t="s">
        <v>230</v>
      </c>
      <c r="AR41" s="75" t="s">
        <v>232</v>
      </c>
      <c r="AS41" s="106"/>
      <c r="AT41" s="106"/>
      <c r="AU41" s="106"/>
      <c r="AV41" s="106"/>
      <c r="AW41" s="106"/>
      <c r="AX41" s="106"/>
      <c r="AY41" s="106"/>
      <c r="AZ41" s="106"/>
      <c r="BA41" s="106"/>
      <c r="BB41" s="79"/>
      <c r="BC41" s="80"/>
      <c r="BD41" s="79"/>
      <c r="BE41" s="79"/>
      <c r="BF41" s="80"/>
      <c r="BG41" s="79"/>
      <c r="BH41" s="79"/>
      <c r="BI41" s="80"/>
      <c r="BJ41" s="79"/>
      <c r="BK41" s="79"/>
      <c r="BL41" s="80"/>
    </row>
    <row r="42" spans="1:64" ht="11.25" customHeight="1" x14ac:dyDescent="0.2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75"/>
      <c r="S42" s="106"/>
      <c r="T42" s="106"/>
      <c r="U42" s="106"/>
      <c r="V42" s="106"/>
      <c r="W42" s="106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 t="s">
        <v>232</v>
      </c>
      <c r="AS42" s="106"/>
      <c r="AT42" s="106"/>
      <c r="AU42" s="106"/>
      <c r="AV42" s="106"/>
      <c r="AW42" s="106"/>
      <c r="AX42" s="106"/>
      <c r="AY42" s="106"/>
      <c r="AZ42" s="106"/>
      <c r="BA42" s="106"/>
      <c r="BB42" s="79"/>
      <c r="BC42" s="80"/>
      <c r="BD42" s="79"/>
      <c r="BE42" s="79"/>
      <c r="BF42" s="80"/>
      <c r="BG42" s="79"/>
      <c r="BH42" s="79"/>
      <c r="BI42" s="80"/>
      <c r="BJ42" s="79"/>
      <c r="BK42" s="79"/>
      <c r="BL42" s="80"/>
    </row>
    <row r="43" spans="1:64" ht="11.25" customHeight="1" x14ac:dyDescent="0.2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75"/>
      <c r="S43" s="106"/>
      <c r="T43" s="106"/>
      <c r="U43" s="106"/>
      <c r="V43" s="106"/>
      <c r="W43" s="10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 t="s">
        <v>232</v>
      </c>
      <c r="AS43" s="106"/>
      <c r="AT43" s="106"/>
      <c r="AU43" s="106"/>
      <c r="AV43" s="106"/>
      <c r="AW43" s="106"/>
      <c r="AX43" s="106"/>
      <c r="AY43" s="106"/>
      <c r="AZ43" s="106"/>
      <c r="BA43" s="106"/>
      <c r="BB43" s="79"/>
      <c r="BC43" s="80"/>
      <c r="BD43" s="79"/>
      <c r="BE43" s="79"/>
      <c r="BF43" s="80"/>
      <c r="BG43" s="79"/>
      <c r="BH43" s="79"/>
      <c r="BI43" s="80"/>
      <c r="BJ43" s="79"/>
      <c r="BK43" s="79"/>
      <c r="BL43" s="80"/>
    </row>
    <row r="44" spans="1:64" ht="11.25" customHeight="1" x14ac:dyDescent="0.2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75"/>
      <c r="S44" s="106"/>
      <c r="T44" s="106"/>
      <c r="U44" s="106"/>
      <c r="V44" s="106"/>
      <c r="W44" s="106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 t="s">
        <v>232</v>
      </c>
      <c r="AS44" s="106"/>
      <c r="AT44" s="106"/>
      <c r="AU44" s="106"/>
      <c r="AV44" s="106"/>
      <c r="AW44" s="106"/>
      <c r="AX44" s="106"/>
      <c r="AY44" s="106"/>
      <c r="AZ44" s="106"/>
      <c r="BA44" s="106"/>
      <c r="BB44" s="79"/>
      <c r="BC44" s="80"/>
      <c r="BD44" s="79"/>
      <c r="BE44" s="79"/>
      <c r="BF44" s="80"/>
      <c r="BG44" s="79"/>
      <c r="BH44" s="79"/>
      <c r="BI44" s="80"/>
      <c r="BJ44" s="79"/>
      <c r="BK44" s="79"/>
      <c r="BL44" s="80"/>
    </row>
    <row r="45" spans="1:64" ht="11.25" customHeight="1" x14ac:dyDescent="0.2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75" t="s">
        <v>232</v>
      </c>
      <c r="S45" s="106"/>
      <c r="T45" s="106"/>
      <c r="U45" s="106"/>
      <c r="V45" s="106"/>
      <c r="W45" s="106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 t="s">
        <v>232</v>
      </c>
      <c r="AS45" s="106"/>
      <c r="AT45" s="106"/>
      <c r="AU45" s="106"/>
      <c r="AV45" s="106"/>
      <c r="AW45" s="106"/>
      <c r="AX45" s="106"/>
      <c r="AY45" s="106"/>
      <c r="AZ45" s="106"/>
      <c r="BA45" s="106"/>
      <c r="BB45" s="79"/>
      <c r="BC45" s="80"/>
      <c r="BD45" s="79"/>
      <c r="BE45" s="79"/>
      <c r="BF45" s="80"/>
      <c r="BG45" s="79"/>
      <c r="BH45" s="79"/>
      <c r="BI45" s="80"/>
      <c r="BJ45" s="79"/>
      <c r="BK45" s="79"/>
      <c r="BL45" s="80"/>
    </row>
    <row r="46" spans="1:64" ht="2.25" customHeight="1" x14ac:dyDescent="0.2">
      <c r="A46" s="75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79"/>
      <c r="BC46" s="80"/>
      <c r="BD46" s="79"/>
      <c r="BE46" s="79"/>
      <c r="BF46" s="80"/>
      <c r="BG46" s="79"/>
      <c r="BH46" s="79"/>
      <c r="BI46" s="80"/>
      <c r="BJ46" s="79"/>
      <c r="BK46" s="79"/>
      <c r="BL46" s="80"/>
    </row>
    <row r="47" spans="1:64" ht="11.25" customHeight="1" x14ac:dyDescent="0.2">
      <c r="A47" s="105" t="s">
        <v>220</v>
      </c>
      <c r="B47" s="98" t="s">
        <v>230</v>
      </c>
      <c r="C47" s="98" t="s">
        <v>230</v>
      </c>
      <c r="D47" s="98" t="s">
        <v>230</v>
      </c>
      <c r="E47" s="98" t="s">
        <v>230</v>
      </c>
      <c r="F47" s="75" t="s">
        <v>230</v>
      </c>
      <c r="G47" s="75" t="s">
        <v>230</v>
      </c>
      <c r="H47" s="75" t="s">
        <v>230</v>
      </c>
      <c r="I47" s="75" t="s">
        <v>230</v>
      </c>
      <c r="J47" s="75" t="s">
        <v>230</v>
      </c>
      <c r="K47" s="75" t="s">
        <v>230</v>
      </c>
      <c r="L47" s="75" t="s">
        <v>230</v>
      </c>
      <c r="M47" s="75" t="s">
        <v>230</v>
      </c>
      <c r="N47" s="75" t="s">
        <v>230</v>
      </c>
      <c r="O47" s="75" t="s">
        <v>230</v>
      </c>
      <c r="P47" s="75" t="s">
        <v>230</v>
      </c>
      <c r="Q47" s="75" t="s">
        <v>230</v>
      </c>
      <c r="R47" s="106" t="s">
        <v>232</v>
      </c>
      <c r="S47" s="106" t="s">
        <v>231</v>
      </c>
      <c r="T47" s="106" t="s">
        <v>231</v>
      </c>
      <c r="U47" s="75" t="s">
        <v>230</v>
      </c>
      <c r="V47" s="75" t="s">
        <v>230</v>
      </c>
      <c r="W47" s="75" t="s">
        <v>230</v>
      </c>
      <c r="X47" s="75" t="s">
        <v>230</v>
      </c>
      <c r="Y47" s="75" t="s">
        <v>230</v>
      </c>
      <c r="Z47" s="75" t="s">
        <v>230</v>
      </c>
      <c r="AA47" s="75" t="s">
        <v>230</v>
      </c>
      <c r="AB47" s="75" t="s">
        <v>230</v>
      </c>
      <c r="AC47" s="75" t="s">
        <v>230</v>
      </c>
      <c r="AD47" s="75" t="s">
        <v>230</v>
      </c>
      <c r="AE47" s="75" t="s">
        <v>230</v>
      </c>
      <c r="AF47" s="75" t="s">
        <v>230</v>
      </c>
      <c r="AG47" s="75" t="s">
        <v>230</v>
      </c>
      <c r="AH47" s="75" t="s">
        <v>230</v>
      </c>
      <c r="AI47" s="75" t="s">
        <v>230</v>
      </c>
      <c r="AJ47" s="75" t="s">
        <v>230</v>
      </c>
      <c r="AK47" s="75" t="s">
        <v>230</v>
      </c>
      <c r="AL47" s="75" t="s">
        <v>230</v>
      </c>
      <c r="AM47" s="98" t="s">
        <v>230</v>
      </c>
      <c r="AN47" s="98" t="s">
        <v>230</v>
      </c>
      <c r="AO47" s="98" t="s">
        <v>230</v>
      </c>
      <c r="AP47" s="98" t="s">
        <v>230</v>
      </c>
      <c r="AQ47" s="98" t="s">
        <v>230</v>
      </c>
      <c r="AR47" s="106" t="s">
        <v>232</v>
      </c>
      <c r="AS47" s="106" t="s">
        <v>231</v>
      </c>
      <c r="AT47" s="106" t="s">
        <v>231</v>
      </c>
      <c r="AU47" s="106" t="s">
        <v>231</v>
      </c>
      <c r="AV47" s="106" t="s">
        <v>231</v>
      </c>
      <c r="AW47" s="106" t="s">
        <v>231</v>
      </c>
      <c r="AX47" s="106" t="s">
        <v>231</v>
      </c>
      <c r="AY47" s="106" t="s">
        <v>231</v>
      </c>
      <c r="AZ47" s="106" t="s">
        <v>231</v>
      </c>
      <c r="BA47" s="106" t="s">
        <v>231</v>
      </c>
      <c r="BB47" s="79"/>
      <c r="BC47" s="80"/>
      <c r="BD47" s="79"/>
      <c r="BE47" s="79"/>
      <c r="BF47" s="80"/>
      <c r="BG47" s="79"/>
      <c r="BH47" s="79"/>
      <c r="BI47" s="80"/>
      <c r="BJ47" s="79"/>
      <c r="BK47" s="79"/>
      <c r="BL47" s="80"/>
    </row>
    <row r="48" spans="1:64" ht="11.25" customHeight="1" x14ac:dyDescent="0.2">
      <c r="A48" s="105"/>
      <c r="B48" s="98" t="s">
        <v>230</v>
      </c>
      <c r="C48" s="98" t="s">
        <v>230</v>
      </c>
      <c r="D48" s="98" t="s">
        <v>230</v>
      </c>
      <c r="E48" s="98" t="s">
        <v>230</v>
      </c>
      <c r="F48" s="75" t="s">
        <v>230</v>
      </c>
      <c r="G48" s="75" t="s">
        <v>230</v>
      </c>
      <c r="H48" s="75" t="s">
        <v>230</v>
      </c>
      <c r="I48" s="75" t="s">
        <v>230</v>
      </c>
      <c r="J48" s="75" t="s">
        <v>230</v>
      </c>
      <c r="K48" s="75" t="s">
        <v>230</v>
      </c>
      <c r="L48" s="75" t="s">
        <v>230</v>
      </c>
      <c r="M48" s="75" t="s">
        <v>230</v>
      </c>
      <c r="N48" s="75" t="s">
        <v>230</v>
      </c>
      <c r="O48" s="75" t="s">
        <v>230</v>
      </c>
      <c r="P48" s="75" t="s">
        <v>230</v>
      </c>
      <c r="Q48" s="75" t="s">
        <v>230</v>
      </c>
      <c r="R48" s="106"/>
      <c r="S48" s="106"/>
      <c r="T48" s="106"/>
      <c r="U48" s="75" t="s">
        <v>230</v>
      </c>
      <c r="V48" s="98" t="s">
        <v>230</v>
      </c>
      <c r="W48" s="98" t="s">
        <v>230</v>
      </c>
      <c r="X48" s="98" t="s">
        <v>230</v>
      </c>
      <c r="Y48" s="98" t="s">
        <v>230</v>
      </c>
      <c r="Z48" s="98" t="s">
        <v>230</v>
      </c>
      <c r="AA48" s="98" t="s">
        <v>230</v>
      </c>
      <c r="AB48" s="98" t="s">
        <v>230</v>
      </c>
      <c r="AC48" s="98" t="s">
        <v>230</v>
      </c>
      <c r="AD48" s="98" t="s">
        <v>230</v>
      </c>
      <c r="AE48" s="98" t="s">
        <v>230</v>
      </c>
      <c r="AF48" s="98" t="s">
        <v>230</v>
      </c>
      <c r="AG48" s="98" t="s">
        <v>230</v>
      </c>
      <c r="AH48" s="98" t="s">
        <v>230</v>
      </c>
      <c r="AI48" s="98" t="s">
        <v>230</v>
      </c>
      <c r="AJ48" s="98" t="s">
        <v>230</v>
      </c>
      <c r="AK48" s="98" t="s">
        <v>230</v>
      </c>
      <c r="AL48" s="98" t="s">
        <v>230</v>
      </c>
      <c r="AM48" s="98" t="s">
        <v>230</v>
      </c>
      <c r="AN48" s="98" t="s">
        <v>230</v>
      </c>
      <c r="AO48" s="98" t="s">
        <v>230</v>
      </c>
      <c r="AP48" s="98" t="s">
        <v>230</v>
      </c>
      <c r="AQ48" s="98" t="s">
        <v>230</v>
      </c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79"/>
      <c r="BC48" s="80"/>
      <c r="BD48" s="79"/>
      <c r="BE48" s="79"/>
      <c r="BF48" s="80"/>
      <c r="BG48" s="79"/>
      <c r="BH48" s="79"/>
      <c r="BI48" s="80"/>
      <c r="BJ48" s="79"/>
      <c r="BK48" s="79"/>
      <c r="BL48" s="80"/>
    </row>
    <row r="49" spans="1:64" ht="11.25" customHeight="1" x14ac:dyDescent="0.2">
      <c r="A49" s="105"/>
      <c r="B49" s="98"/>
      <c r="C49" s="98"/>
      <c r="D49" s="98"/>
      <c r="E49" s="98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106"/>
      <c r="S49" s="106"/>
      <c r="T49" s="106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98"/>
      <c r="AN49" s="98"/>
      <c r="AO49" s="98"/>
      <c r="AP49" s="98"/>
      <c r="AQ49" s="98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79"/>
      <c r="BC49" s="80"/>
      <c r="BD49" s="79"/>
      <c r="BE49" s="79"/>
      <c r="BF49" s="80"/>
      <c r="BG49" s="79"/>
      <c r="BH49" s="79"/>
      <c r="BI49" s="80"/>
      <c r="BJ49" s="79"/>
      <c r="BK49" s="79"/>
      <c r="BL49" s="80"/>
    </row>
    <row r="50" spans="1:64" ht="11.25" customHeight="1" x14ac:dyDescent="0.2">
      <c r="A50" s="105"/>
      <c r="B50" s="98"/>
      <c r="C50" s="98"/>
      <c r="D50" s="98"/>
      <c r="E50" s="98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106"/>
      <c r="S50" s="106"/>
      <c r="T50" s="106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98"/>
      <c r="AN50" s="98"/>
      <c r="AO50" s="98"/>
      <c r="AP50" s="98"/>
      <c r="AQ50" s="98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79"/>
      <c r="BC50" s="80"/>
      <c r="BD50" s="79"/>
      <c r="BE50" s="79"/>
      <c r="BF50" s="80"/>
      <c r="BG50" s="79"/>
      <c r="BH50" s="79"/>
      <c r="BI50" s="80"/>
      <c r="BJ50" s="79"/>
      <c r="BK50" s="79"/>
      <c r="BL50" s="80"/>
    </row>
    <row r="51" spans="1:64" ht="11.25" customHeight="1" x14ac:dyDescent="0.2">
      <c r="A51" s="105"/>
      <c r="B51" s="98"/>
      <c r="C51" s="98"/>
      <c r="D51" s="98"/>
      <c r="E51" s="98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106"/>
      <c r="S51" s="106"/>
      <c r="T51" s="106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98"/>
      <c r="AN51" s="98"/>
      <c r="AO51" s="98"/>
      <c r="AP51" s="98"/>
      <c r="AQ51" s="98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79"/>
      <c r="BC51" s="80"/>
      <c r="BD51" s="79"/>
      <c r="BE51" s="79"/>
      <c r="BF51" s="80"/>
      <c r="BG51" s="79"/>
      <c r="BH51" s="79"/>
      <c r="BI51" s="80"/>
      <c r="BJ51" s="79"/>
      <c r="BK51" s="79"/>
      <c r="BL51" s="80"/>
    </row>
    <row r="52" spans="1:64" ht="11.25" customHeight="1" x14ac:dyDescent="0.2">
      <c r="A52" s="105"/>
      <c r="B52" s="98"/>
      <c r="C52" s="98"/>
      <c r="D52" s="98"/>
      <c r="E52" s="98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106"/>
      <c r="S52" s="106"/>
      <c r="T52" s="106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98"/>
      <c r="AN52" s="98"/>
      <c r="AO52" s="98"/>
      <c r="AP52" s="98"/>
      <c r="AQ52" s="98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79"/>
      <c r="BC52" s="80"/>
      <c r="BD52" s="79"/>
      <c r="BE52" s="79"/>
      <c r="BF52" s="80"/>
      <c r="BG52" s="79"/>
      <c r="BH52" s="79"/>
      <c r="BI52" s="80"/>
      <c r="BJ52" s="79"/>
      <c r="BK52" s="79"/>
      <c r="BL52" s="80"/>
    </row>
    <row r="53" spans="1:64" ht="2.25" customHeight="1" x14ac:dyDescent="0.2">
      <c r="A53" s="75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79"/>
      <c r="BC53" s="80"/>
      <c r="BD53" s="79"/>
      <c r="BE53" s="79"/>
      <c r="BF53" s="80"/>
      <c r="BG53" s="79"/>
      <c r="BH53" s="79"/>
      <c r="BI53" s="80"/>
      <c r="BJ53" s="79"/>
      <c r="BK53" s="79"/>
      <c r="BL53" s="80"/>
    </row>
    <row r="54" spans="1:64" ht="11.25" customHeight="1" x14ac:dyDescent="0.2">
      <c r="A54" s="105" t="s">
        <v>221</v>
      </c>
      <c r="B54" s="98" t="s">
        <v>230</v>
      </c>
      <c r="C54" s="75" t="s">
        <v>230</v>
      </c>
      <c r="D54" s="75" t="s">
        <v>230</v>
      </c>
      <c r="E54" s="75" t="s">
        <v>230</v>
      </c>
      <c r="F54" s="75" t="s">
        <v>230</v>
      </c>
      <c r="G54" s="75" t="s">
        <v>230</v>
      </c>
      <c r="H54" s="75" t="s">
        <v>230</v>
      </c>
      <c r="I54" s="75" t="s">
        <v>230</v>
      </c>
      <c r="J54" s="98" t="s">
        <v>230</v>
      </c>
      <c r="K54" s="98" t="s">
        <v>230</v>
      </c>
      <c r="L54" s="98" t="s">
        <v>230</v>
      </c>
      <c r="M54" s="98" t="s">
        <v>230</v>
      </c>
      <c r="N54" s="98" t="s">
        <v>230</v>
      </c>
      <c r="O54" s="98" t="s">
        <v>230</v>
      </c>
      <c r="P54" s="98" t="s">
        <v>230</v>
      </c>
      <c r="Q54" s="98" t="s">
        <v>230</v>
      </c>
      <c r="R54" s="98" t="s">
        <v>230</v>
      </c>
      <c r="S54" s="118" t="s">
        <v>231</v>
      </c>
      <c r="T54" s="118" t="s">
        <v>231</v>
      </c>
      <c r="U54" s="118" t="s">
        <v>230</v>
      </c>
      <c r="V54" s="106" t="s">
        <v>172</v>
      </c>
      <c r="W54" s="106" t="s">
        <v>172</v>
      </c>
      <c r="X54" s="106" t="s">
        <v>172</v>
      </c>
      <c r="Y54" s="106" t="s">
        <v>172</v>
      </c>
      <c r="Z54" s="106" t="s">
        <v>172</v>
      </c>
      <c r="AA54" s="106" t="s">
        <v>172</v>
      </c>
      <c r="AB54" s="106" t="s">
        <v>172</v>
      </c>
      <c r="AC54" s="106" t="s">
        <v>172</v>
      </c>
      <c r="AD54" s="106" t="s">
        <v>172</v>
      </c>
      <c r="AE54" s="106" t="s">
        <v>172</v>
      </c>
      <c r="AF54" s="106" t="s">
        <v>172</v>
      </c>
      <c r="AG54" s="106" t="s">
        <v>172</v>
      </c>
      <c r="AH54" s="106" t="s">
        <v>172</v>
      </c>
      <c r="AI54" s="106" t="s">
        <v>172</v>
      </c>
      <c r="AJ54" s="106" t="s">
        <v>172</v>
      </c>
      <c r="AK54" s="106" t="s">
        <v>172</v>
      </c>
      <c r="AL54" s="106" t="s">
        <v>172</v>
      </c>
      <c r="AM54" s="106" t="s">
        <v>172</v>
      </c>
      <c r="AN54" s="106" t="s">
        <v>232</v>
      </c>
      <c r="AO54" s="106" t="s">
        <v>232</v>
      </c>
      <c r="AP54" s="106" t="s">
        <v>233</v>
      </c>
      <c r="AQ54" s="106" t="s">
        <v>233</v>
      </c>
      <c r="AR54" s="106" t="s">
        <v>233</v>
      </c>
      <c r="AS54" s="106" t="s">
        <v>143</v>
      </c>
      <c r="AT54" s="106" t="s">
        <v>143</v>
      </c>
      <c r="AU54" s="106" t="s">
        <v>143</v>
      </c>
      <c r="AV54" s="106" t="s">
        <v>143</v>
      </c>
      <c r="AW54" s="106" t="s">
        <v>143</v>
      </c>
      <c r="AX54" s="106" t="s">
        <v>143</v>
      </c>
      <c r="AY54" s="106" t="s">
        <v>143</v>
      </c>
      <c r="AZ54" s="106" t="s">
        <v>143</v>
      </c>
      <c r="BA54" s="106" t="s">
        <v>143</v>
      </c>
      <c r="BB54" s="79"/>
      <c r="BC54" s="80"/>
      <c r="BD54" s="79"/>
      <c r="BE54" s="79"/>
      <c r="BF54" s="80"/>
      <c r="BG54" s="79"/>
      <c r="BH54" s="79"/>
      <c r="BI54" s="80"/>
      <c r="BJ54" s="79"/>
      <c r="BK54" s="79"/>
      <c r="BL54" s="80"/>
    </row>
    <row r="55" spans="1:64" ht="11.25" customHeight="1" x14ac:dyDescent="0.2">
      <c r="A55" s="105"/>
      <c r="B55" s="98" t="s">
        <v>230</v>
      </c>
      <c r="C55" s="75" t="s">
        <v>230</v>
      </c>
      <c r="D55" s="75" t="s">
        <v>230</v>
      </c>
      <c r="E55" s="75" t="s">
        <v>230</v>
      </c>
      <c r="F55" s="75" t="s">
        <v>230</v>
      </c>
      <c r="G55" s="75" t="s">
        <v>230</v>
      </c>
      <c r="H55" s="75" t="s">
        <v>230</v>
      </c>
      <c r="I55" s="75" t="s">
        <v>230</v>
      </c>
      <c r="J55" s="98" t="s">
        <v>230</v>
      </c>
      <c r="K55" s="98" t="s">
        <v>230</v>
      </c>
      <c r="L55" s="98" t="s">
        <v>230</v>
      </c>
      <c r="M55" s="98" t="s">
        <v>230</v>
      </c>
      <c r="N55" s="98" t="s">
        <v>230</v>
      </c>
      <c r="O55" s="98" t="s">
        <v>230</v>
      </c>
      <c r="P55" s="98" t="s">
        <v>230</v>
      </c>
      <c r="Q55" s="98" t="s">
        <v>230</v>
      </c>
      <c r="R55" s="98" t="s">
        <v>230</v>
      </c>
      <c r="S55" s="119"/>
      <c r="T55" s="119"/>
      <c r="U55" s="119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79"/>
      <c r="BC55" s="80"/>
      <c r="BD55" s="79"/>
      <c r="BE55" s="79"/>
      <c r="BF55" s="80"/>
      <c r="BG55" s="79"/>
      <c r="BH55" s="79"/>
      <c r="BI55" s="80"/>
      <c r="BJ55" s="79"/>
      <c r="BK55" s="79"/>
      <c r="BL55" s="80"/>
    </row>
    <row r="56" spans="1:64" ht="11.25" customHeight="1" x14ac:dyDescent="0.2">
      <c r="A56" s="105"/>
      <c r="B56" s="98"/>
      <c r="C56" s="75"/>
      <c r="D56" s="75"/>
      <c r="E56" s="75"/>
      <c r="F56" s="75"/>
      <c r="G56" s="91"/>
      <c r="H56" s="91"/>
      <c r="I56" s="91"/>
      <c r="J56" s="98"/>
      <c r="K56" s="98"/>
      <c r="L56" s="98"/>
      <c r="M56" s="98"/>
      <c r="N56" s="98"/>
      <c r="O56" s="98"/>
      <c r="P56" s="98"/>
      <c r="Q56" s="98" t="s">
        <v>230</v>
      </c>
      <c r="R56" s="98" t="s">
        <v>230</v>
      </c>
      <c r="S56" s="119"/>
      <c r="T56" s="119"/>
      <c r="U56" s="119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79"/>
      <c r="BC56" s="80"/>
      <c r="BD56" s="79"/>
      <c r="BE56" s="79"/>
      <c r="BF56" s="80"/>
      <c r="BG56" s="79"/>
      <c r="BH56" s="79"/>
      <c r="BI56" s="80"/>
      <c r="BJ56" s="79"/>
      <c r="BK56" s="79"/>
      <c r="BL56" s="80"/>
    </row>
    <row r="57" spans="1:64" ht="11.25" customHeight="1" x14ac:dyDescent="0.2">
      <c r="A57" s="105"/>
      <c r="B57" s="98"/>
      <c r="C57" s="75"/>
      <c r="D57" s="75"/>
      <c r="E57" s="75"/>
      <c r="F57" s="75"/>
      <c r="G57" s="75"/>
      <c r="H57" s="75"/>
      <c r="I57" s="75"/>
      <c r="J57" s="98"/>
      <c r="K57" s="98"/>
      <c r="L57" s="98"/>
      <c r="M57" s="98"/>
      <c r="N57" s="98"/>
      <c r="O57" s="98"/>
      <c r="P57" s="98"/>
      <c r="Q57" s="98"/>
      <c r="R57" s="98"/>
      <c r="S57" s="119"/>
      <c r="T57" s="119"/>
      <c r="U57" s="119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79"/>
      <c r="BC57" s="80"/>
      <c r="BD57" s="79"/>
      <c r="BE57" s="79"/>
      <c r="BF57" s="80"/>
      <c r="BG57" s="79"/>
      <c r="BH57" s="79"/>
      <c r="BI57" s="80"/>
      <c r="BJ57" s="79"/>
      <c r="BK57" s="79"/>
      <c r="BL57" s="80"/>
    </row>
    <row r="58" spans="1:64" ht="11.25" customHeight="1" x14ac:dyDescent="0.2">
      <c r="A58" s="105"/>
      <c r="B58" s="98"/>
      <c r="C58" s="75"/>
      <c r="D58" s="75"/>
      <c r="E58" s="75"/>
      <c r="F58" s="75"/>
      <c r="G58" s="75"/>
      <c r="H58" s="75"/>
      <c r="I58" s="75"/>
      <c r="J58" s="98"/>
      <c r="K58" s="98"/>
      <c r="L58" s="98"/>
      <c r="M58" s="98"/>
      <c r="N58" s="98"/>
      <c r="O58" s="98"/>
      <c r="P58" s="98"/>
      <c r="Q58" s="98"/>
      <c r="R58" s="98"/>
      <c r="S58" s="119"/>
      <c r="T58" s="119"/>
      <c r="U58" s="119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79"/>
      <c r="BC58" s="80"/>
      <c r="BD58" s="79"/>
      <c r="BE58" s="79"/>
      <c r="BF58" s="80"/>
      <c r="BG58" s="79"/>
      <c r="BH58" s="79"/>
      <c r="BI58" s="80"/>
      <c r="BJ58" s="79"/>
      <c r="BK58" s="79"/>
      <c r="BL58" s="80"/>
    </row>
    <row r="59" spans="1:64" ht="11.25" customHeight="1" x14ac:dyDescent="0.2">
      <c r="A59" s="105"/>
      <c r="B59" s="98"/>
      <c r="C59" s="75"/>
      <c r="D59" s="75"/>
      <c r="E59" s="75"/>
      <c r="F59" s="75"/>
      <c r="G59" s="75"/>
      <c r="H59" s="75"/>
      <c r="I59" s="75"/>
      <c r="J59" s="98"/>
      <c r="K59" s="98"/>
      <c r="L59" s="98"/>
      <c r="M59" s="98"/>
      <c r="N59" s="98"/>
      <c r="O59" s="98"/>
      <c r="P59" s="98"/>
      <c r="Q59" s="98"/>
      <c r="R59" s="98"/>
      <c r="S59" s="120"/>
      <c r="T59" s="120"/>
      <c r="U59" s="120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79"/>
      <c r="BC59" s="80"/>
      <c r="BD59" s="79"/>
      <c r="BE59" s="79"/>
      <c r="BF59" s="80"/>
      <c r="BG59" s="79"/>
      <c r="BH59" s="79"/>
      <c r="BI59" s="80"/>
      <c r="BJ59" s="79"/>
      <c r="BK59" s="79"/>
      <c r="BL59" s="80"/>
    </row>
    <row r="60" spans="1:64" ht="13.5" hidden="1" customHeight="1" x14ac:dyDescent="0.2">
      <c r="A60" s="75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79"/>
      <c r="BC60" s="80"/>
      <c r="BD60" s="79"/>
      <c r="BE60" s="79"/>
      <c r="BF60" s="80"/>
      <c r="BG60" s="79"/>
      <c r="BH60" s="79"/>
      <c r="BI60" s="80"/>
      <c r="BJ60" s="79"/>
      <c r="BK60" s="79"/>
      <c r="BL60" s="80"/>
    </row>
    <row r="61" spans="1:64" ht="13.5" hidden="1" customHeight="1" x14ac:dyDescent="0.2">
      <c r="A61" s="105" t="s">
        <v>222</v>
      </c>
      <c r="B61" s="106" t="s">
        <v>143</v>
      </c>
      <c r="C61" s="106" t="s">
        <v>143</v>
      </c>
      <c r="D61" s="106" t="s">
        <v>143</v>
      </c>
      <c r="E61" s="106" t="s">
        <v>143</v>
      </c>
      <c r="F61" s="106" t="s">
        <v>143</v>
      </c>
      <c r="G61" s="106" t="s">
        <v>143</v>
      </c>
      <c r="H61" s="106" t="s">
        <v>143</v>
      </c>
      <c r="I61" s="106" t="s">
        <v>143</v>
      </c>
      <c r="J61" s="106" t="s">
        <v>143</v>
      </c>
      <c r="K61" s="106" t="s">
        <v>143</v>
      </c>
      <c r="L61" s="106" t="s">
        <v>143</v>
      </c>
      <c r="M61" s="106" t="s">
        <v>143</v>
      </c>
      <c r="N61" s="106" t="s">
        <v>143</v>
      </c>
      <c r="O61" s="106" t="s">
        <v>143</v>
      </c>
      <c r="P61" s="106" t="s">
        <v>143</v>
      </c>
      <c r="Q61" s="106" t="s">
        <v>143</v>
      </c>
      <c r="R61" s="106" t="s">
        <v>143</v>
      </c>
      <c r="S61" s="106" t="s">
        <v>143</v>
      </c>
      <c r="T61" s="106" t="s">
        <v>143</v>
      </c>
      <c r="U61" s="106" t="s">
        <v>143</v>
      </c>
      <c r="V61" s="106" t="s">
        <v>143</v>
      </c>
      <c r="W61" s="106" t="s">
        <v>143</v>
      </c>
      <c r="X61" s="106" t="s">
        <v>143</v>
      </c>
      <c r="Y61" s="106" t="s">
        <v>143</v>
      </c>
      <c r="Z61" s="106" t="s">
        <v>143</v>
      </c>
      <c r="AA61" s="106" t="s">
        <v>143</v>
      </c>
      <c r="AB61" s="106" t="s">
        <v>143</v>
      </c>
      <c r="AC61" s="106" t="s">
        <v>143</v>
      </c>
      <c r="AD61" s="106" t="s">
        <v>143</v>
      </c>
      <c r="AE61" s="106" t="s">
        <v>143</v>
      </c>
      <c r="AF61" s="106" t="s">
        <v>143</v>
      </c>
      <c r="AG61" s="106" t="s">
        <v>143</v>
      </c>
      <c r="AH61" s="106" t="s">
        <v>143</v>
      </c>
      <c r="AI61" s="106" t="s">
        <v>143</v>
      </c>
      <c r="AJ61" s="106" t="s">
        <v>143</v>
      </c>
      <c r="AK61" s="106" t="s">
        <v>143</v>
      </c>
      <c r="AL61" s="106" t="s">
        <v>143</v>
      </c>
      <c r="AM61" s="106" t="s">
        <v>143</v>
      </c>
      <c r="AN61" s="106" t="s">
        <v>143</v>
      </c>
      <c r="AO61" s="106" t="s">
        <v>143</v>
      </c>
      <c r="AP61" s="106" t="s">
        <v>143</v>
      </c>
      <c r="AQ61" s="106" t="s">
        <v>143</v>
      </c>
      <c r="AR61" s="106" t="s">
        <v>143</v>
      </c>
      <c r="AS61" s="106" t="s">
        <v>143</v>
      </c>
      <c r="AT61" s="106" t="s">
        <v>143</v>
      </c>
      <c r="AU61" s="106" t="s">
        <v>143</v>
      </c>
      <c r="AV61" s="106" t="s">
        <v>143</v>
      </c>
      <c r="AW61" s="106" t="s">
        <v>143</v>
      </c>
      <c r="AX61" s="106" t="s">
        <v>143</v>
      </c>
      <c r="AY61" s="106" t="s">
        <v>143</v>
      </c>
      <c r="AZ61" s="106" t="s">
        <v>143</v>
      </c>
      <c r="BA61" s="106" t="s">
        <v>143</v>
      </c>
      <c r="BB61" s="79"/>
      <c r="BC61" s="80"/>
      <c r="BD61" s="79"/>
      <c r="BE61" s="79"/>
      <c r="BF61" s="80"/>
      <c r="BG61" s="79"/>
      <c r="BH61" s="79"/>
      <c r="BI61" s="80"/>
      <c r="BJ61" s="79"/>
      <c r="BK61" s="79"/>
      <c r="BL61" s="80"/>
    </row>
    <row r="62" spans="1:64" ht="13.5" hidden="1" customHeight="1" x14ac:dyDescent="0.2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79"/>
      <c r="BC62" s="80"/>
      <c r="BD62" s="79"/>
      <c r="BE62" s="79"/>
      <c r="BF62" s="80"/>
      <c r="BG62" s="79"/>
      <c r="BH62" s="79"/>
      <c r="BI62" s="80"/>
      <c r="BJ62" s="79"/>
      <c r="BK62" s="79"/>
      <c r="BL62" s="80"/>
    </row>
    <row r="63" spans="1:64" ht="13.5" hidden="1" customHeight="1" x14ac:dyDescent="0.2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79"/>
      <c r="BC63" s="80"/>
      <c r="BD63" s="79"/>
      <c r="BE63" s="79"/>
      <c r="BF63" s="80"/>
      <c r="BG63" s="79"/>
      <c r="BH63" s="79"/>
      <c r="BI63" s="80"/>
      <c r="BJ63" s="79"/>
      <c r="BK63" s="79"/>
      <c r="BL63" s="80"/>
    </row>
    <row r="64" spans="1:64" ht="13.5" hidden="1" customHeight="1" x14ac:dyDescent="0.2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79"/>
      <c r="BC64" s="80"/>
      <c r="BD64" s="79"/>
      <c r="BE64" s="79"/>
      <c r="BF64" s="80"/>
      <c r="BG64" s="79"/>
      <c r="BH64" s="79"/>
      <c r="BI64" s="80"/>
      <c r="BJ64" s="79"/>
      <c r="BK64" s="79"/>
      <c r="BL64" s="80"/>
    </row>
    <row r="65" spans="1:64" ht="13.5" hidden="1" customHeight="1" x14ac:dyDescent="0.2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79"/>
      <c r="BC65" s="80"/>
      <c r="BD65" s="79"/>
      <c r="BE65" s="79"/>
      <c r="BF65" s="80"/>
      <c r="BG65" s="79"/>
      <c r="BH65" s="79"/>
      <c r="BI65" s="80"/>
      <c r="BJ65" s="79"/>
      <c r="BK65" s="79"/>
      <c r="BL65" s="80"/>
    </row>
    <row r="66" spans="1:64" ht="13.5" hidden="1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79"/>
      <c r="BC66" s="80"/>
      <c r="BD66" s="79"/>
      <c r="BE66" s="79"/>
      <c r="BF66" s="80"/>
      <c r="BG66" s="79"/>
      <c r="BH66" s="79"/>
      <c r="BI66" s="80"/>
      <c r="BJ66" s="79"/>
      <c r="BK66" s="79"/>
      <c r="BL66" s="80"/>
    </row>
    <row r="67" spans="1:64" ht="13.5" hidden="1" customHeight="1" x14ac:dyDescent="0.2">
      <c r="A67" s="75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79"/>
      <c r="BC67" s="80"/>
      <c r="BD67" s="79"/>
      <c r="BE67" s="79"/>
      <c r="BF67" s="80"/>
      <c r="BG67" s="79"/>
      <c r="BH67" s="79"/>
      <c r="BI67" s="80"/>
      <c r="BJ67" s="79"/>
      <c r="BK67" s="79"/>
      <c r="BL67" s="80"/>
    </row>
    <row r="68" spans="1:64" ht="13.5" hidden="1" customHeight="1" x14ac:dyDescent="0.2">
      <c r="A68" s="105" t="s">
        <v>223</v>
      </c>
      <c r="B68" s="106" t="s">
        <v>143</v>
      </c>
      <c r="C68" s="106" t="s">
        <v>143</v>
      </c>
      <c r="D68" s="106" t="s">
        <v>143</v>
      </c>
      <c r="E68" s="106" t="s">
        <v>143</v>
      </c>
      <c r="F68" s="106" t="s">
        <v>143</v>
      </c>
      <c r="G68" s="106" t="s">
        <v>143</v>
      </c>
      <c r="H68" s="106" t="s">
        <v>143</v>
      </c>
      <c r="I68" s="106" t="s">
        <v>143</v>
      </c>
      <c r="J68" s="106" t="s">
        <v>143</v>
      </c>
      <c r="K68" s="106" t="s">
        <v>143</v>
      </c>
      <c r="L68" s="106" t="s">
        <v>143</v>
      </c>
      <c r="M68" s="106" t="s">
        <v>143</v>
      </c>
      <c r="N68" s="106" t="s">
        <v>143</v>
      </c>
      <c r="O68" s="106" t="s">
        <v>143</v>
      </c>
      <c r="P68" s="106" t="s">
        <v>143</v>
      </c>
      <c r="Q68" s="106" t="s">
        <v>143</v>
      </c>
      <c r="R68" s="106" t="s">
        <v>143</v>
      </c>
      <c r="S68" s="106" t="s">
        <v>143</v>
      </c>
      <c r="T68" s="106" t="s">
        <v>143</v>
      </c>
      <c r="U68" s="106" t="s">
        <v>143</v>
      </c>
      <c r="V68" s="106" t="s">
        <v>143</v>
      </c>
      <c r="W68" s="106" t="s">
        <v>143</v>
      </c>
      <c r="X68" s="106" t="s">
        <v>143</v>
      </c>
      <c r="Y68" s="106" t="s">
        <v>143</v>
      </c>
      <c r="Z68" s="106" t="s">
        <v>143</v>
      </c>
      <c r="AA68" s="106" t="s">
        <v>143</v>
      </c>
      <c r="AB68" s="106" t="s">
        <v>143</v>
      </c>
      <c r="AC68" s="106" t="s">
        <v>143</v>
      </c>
      <c r="AD68" s="106" t="s">
        <v>143</v>
      </c>
      <c r="AE68" s="106" t="s">
        <v>143</v>
      </c>
      <c r="AF68" s="106" t="s">
        <v>143</v>
      </c>
      <c r="AG68" s="106" t="s">
        <v>143</v>
      </c>
      <c r="AH68" s="106" t="s">
        <v>143</v>
      </c>
      <c r="AI68" s="106" t="s">
        <v>143</v>
      </c>
      <c r="AJ68" s="106" t="s">
        <v>143</v>
      </c>
      <c r="AK68" s="106" t="s">
        <v>143</v>
      </c>
      <c r="AL68" s="106" t="s">
        <v>143</v>
      </c>
      <c r="AM68" s="106" t="s">
        <v>143</v>
      </c>
      <c r="AN68" s="106" t="s">
        <v>143</v>
      </c>
      <c r="AO68" s="106" t="s">
        <v>143</v>
      </c>
      <c r="AP68" s="106" t="s">
        <v>143</v>
      </c>
      <c r="AQ68" s="106" t="s">
        <v>143</v>
      </c>
      <c r="AR68" s="106" t="s">
        <v>143</v>
      </c>
      <c r="AS68" s="106" t="s">
        <v>143</v>
      </c>
      <c r="AT68" s="106" t="s">
        <v>143</v>
      </c>
      <c r="AU68" s="106" t="s">
        <v>143</v>
      </c>
      <c r="AV68" s="106" t="s">
        <v>143</v>
      </c>
      <c r="AW68" s="106" t="s">
        <v>143</v>
      </c>
      <c r="AX68" s="106" t="s">
        <v>143</v>
      </c>
      <c r="AY68" s="106" t="s">
        <v>143</v>
      </c>
      <c r="AZ68" s="106" t="s">
        <v>143</v>
      </c>
      <c r="BA68" s="106" t="s">
        <v>143</v>
      </c>
      <c r="BB68" s="79"/>
      <c r="BC68" s="80"/>
      <c r="BD68" s="79"/>
      <c r="BE68" s="79"/>
      <c r="BF68" s="80"/>
      <c r="BG68" s="79"/>
      <c r="BH68" s="79"/>
      <c r="BI68" s="80"/>
      <c r="BJ68" s="79"/>
      <c r="BK68" s="79"/>
      <c r="BL68" s="80"/>
    </row>
    <row r="69" spans="1:64" ht="13.5" hidden="1" customHeight="1" x14ac:dyDescent="0.2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79"/>
      <c r="BC69" s="80"/>
      <c r="BD69" s="79"/>
      <c r="BE69" s="79"/>
      <c r="BF69" s="80"/>
      <c r="BG69" s="79"/>
      <c r="BH69" s="79"/>
      <c r="BI69" s="80"/>
      <c r="BJ69" s="79"/>
      <c r="BK69" s="79"/>
      <c r="BL69" s="80"/>
    </row>
    <row r="70" spans="1:64" ht="13.5" hidden="1" customHeight="1" x14ac:dyDescent="0.2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79"/>
      <c r="BC70" s="80"/>
      <c r="BD70" s="79"/>
      <c r="BE70" s="79"/>
      <c r="BF70" s="80"/>
      <c r="BG70" s="79"/>
      <c r="BH70" s="79"/>
      <c r="BI70" s="80"/>
      <c r="BJ70" s="79"/>
      <c r="BK70" s="79"/>
      <c r="BL70" s="80"/>
    </row>
    <row r="71" spans="1:64" ht="13.5" hidden="1" customHeight="1" x14ac:dyDescent="0.2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79"/>
      <c r="BC71" s="80"/>
      <c r="BD71" s="79"/>
      <c r="BE71" s="79"/>
      <c r="BF71" s="80"/>
      <c r="BG71" s="79"/>
      <c r="BH71" s="79"/>
      <c r="BI71" s="80"/>
      <c r="BJ71" s="79"/>
      <c r="BK71" s="79"/>
      <c r="BL71" s="80"/>
    </row>
    <row r="72" spans="1:64" ht="13.5" hidden="1" customHeight="1" x14ac:dyDescent="0.2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79"/>
      <c r="BC72" s="80"/>
      <c r="BD72" s="79"/>
      <c r="BE72" s="79"/>
      <c r="BF72" s="80"/>
      <c r="BG72" s="79"/>
      <c r="BH72" s="79"/>
      <c r="BI72" s="80"/>
      <c r="BJ72" s="79"/>
      <c r="BK72" s="79"/>
      <c r="BL72" s="80"/>
    </row>
    <row r="73" spans="1:64" ht="13.5" hidden="1" customHeight="1" x14ac:dyDescent="0.2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79"/>
      <c r="BC73" s="80"/>
      <c r="BD73" s="79"/>
      <c r="BE73" s="79"/>
      <c r="BF73" s="80"/>
      <c r="BG73" s="79"/>
      <c r="BH73" s="79"/>
      <c r="BI73" s="80"/>
      <c r="BJ73" s="79"/>
      <c r="BK73" s="79"/>
      <c r="BL73" s="80"/>
    </row>
    <row r="74" spans="1:64" ht="13.5" hidden="1" customHeight="1" x14ac:dyDescent="0.2">
      <c r="A74" s="75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79"/>
      <c r="BC74" s="80"/>
      <c r="BD74" s="79"/>
      <c r="BE74" s="79"/>
      <c r="BF74" s="80"/>
      <c r="BG74" s="79"/>
      <c r="BH74" s="79"/>
      <c r="BI74" s="80"/>
      <c r="BJ74" s="79"/>
      <c r="BK74" s="79"/>
      <c r="BL74" s="80"/>
    </row>
    <row r="75" spans="1:64" ht="13.5" hidden="1" customHeight="1" x14ac:dyDescent="0.2">
      <c r="A75" s="105" t="s">
        <v>224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79"/>
      <c r="BC75" s="80"/>
      <c r="BD75" s="79"/>
      <c r="BE75" s="79"/>
      <c r="BF75" s="80"/>
      <c r="BG75" s="79"/>
      <c r="BH75" s="79"/>
      <c r="BI75" s="80"/>
      <c r="BJ75" s="79"/>
      <c r="BK75" s="79"/>
      <c r="BL75" s="80"/>
    </row>
    <row r="76" spans="1:64" ht="13.5" hidden="1" customHeight="1" x14ac:dyDescent="0.2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79"/>
      <c r="BC76" s="80"/>
      <c r="BD76" s="79"/>
      <c r="BE76" s="79"/>
      <c r="BF76" s="80"/>
      <c r="BG76" s="79"/>
      <c r="BH76" s="79"/>
      <c r="BI76" s="80"/>
      <c r="BJ76" s="79"/>
      <c r="BK76" s="79"/>
      <c r="BL76" s="80"/>
    </row>
    <row r="77" spans="1:64" ht="13.5" hidden="1" customHeight="1" x14ac:dyDescent="0.2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79"/>
      <c r="BC77" s="80"/>
      <c r="BD77" s="79"/>
      <c r="BE77" s="79"/>
      <c r="BF77" s="80"/>
      <c r="BG77" s="79"/>
      <c r="BH77" s="79"/>
      <c r="BI77" s="80"/>
      <c r="BJ77" s="79"/>
      <c r="BK77" s="79"/>
      <c r="BL77" s="80"/>
    </row>
    <row r="78" spans="1:64" ht="13.5" hidden="1" customHeight="1" x14ac:dyDescent="0.2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79"/>
      <c r="BC78" s="80"/>
      <c r="BD78" s="79"/>
      <c r="BE78" s="79"/>
      <c r="BF78" s="80"/>
      <c r="BG78" s="79"/>
      <c r="BH78" s="79"/>
      <c r="BI78" s="80"/>
      <c r="BJ78" s="79"/>
      <c r="BK78" s="79"/>
      <c r="BL78" s="80"/>
    </row>
    <row r="79" spans="1:64" ht="13.5" hidden="1" customHeight="1" x14ac:dyDescent="0.2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79"/>
      <c r="BC79" s="80"/>
      <c r="BD79" s="79"/>
      <c r="BE79" s="79"/>
      <c r="BF79" s="80"/>
      <c r="BG79" s="79"/>
      <c r="BH79" s="79"/>
      <c r="BI79" s="80"/>
      <c r="BJ79" s="79"/>
      <c r="BK79" s="79"/>
      <c r="BL79" s="80"/>
    </row>
    <row r="80" spans="1:64" ht="13.5" hidden="1" customHeight="1" x14ac:dyDescent="0.2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79"/>
      <c r="BC80" s="80"/>
      <c r="BD80" s="79"/>
      <c r="BE80" s="79"/>
      <c r="BF80" s="80"/>
      <c r="BG80" s="79"/>
      <c r="BH80" s="79"/>
      <c r="BI80" s="80"/>
      <c r="BJ80" s="79"/>
      <c r="BK80" s="79"/>
      <c r="BL80" s="80"/>
    </row>
    <row r="81" spans="1:64" ht="13.5" hidden="1" customHeight="1" x14ac:dyDescent="0.2">
      <c r="A81" s="75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79"/>
      <c r="BC81" s="80"/>
      <c r="BD81" s="79"/>
      <c r="BE81" s="79"/>
      <c r="BF81" s="80"/>
      <c r="BG81" s="79"/>
      <c r="BH81" s="79"/>
      <c r="BI81" s="80"/>
      <c r="BJ81" s="79"/>
      <c r="BK81" s="79"/>
      <c r="BL81" s="80"/>
    </row>
    <row r="82" spans="1:64" ht="13.5" hidden="1" customHeight="1" x14ac:dyDescent="0.2">
      <c r="A82" s="105" t="s">
        <v>225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79"/>
      <c r="BC82" s="80"/>
      <c r="BD82" s="79"/>
      <c r="BE82" s="79"/>
      <c r="BF82" s="80"/>
      <c r="BG82" s="79"/>
      <c r="BH82" s="79"/>
      <c r="BI82" s="80"/>
      <c r="BJ82" s="79"/>
      <c r="BK82" s="79"/>
      <c r="BL82" s="80"/>
    </row>
    <row r="83" spans="1:64" ht="13.5" hidden="1" customHeight="1" x14ac:dyDescent="0.2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79"/>
      <c r="BC83" s="80"/>
      <c r="BD83" s="79"/>
      <c r="BE83" s="79"/>
      <c r="BF83" s="80"/>
      <c r="BG83" s="79"/>
      <c r="BH83" s="79"/>
      <c r="BI83" s="80"/>
      <c r="BJ83" s="79"/>
      <c r="BK83" s="79"/>
      <c r="BL83" s="80"/>
    </row>
    <row r="84" spans="1:64" ht="13.5" hidden="1" customHeight="1" x14ac:dyDescent="0.2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79"/>
      <c r="BC84" s="80"/>
      <c r="BD84" s="79"/>
      <c r="BE84" s="79"/>
      <c r="BF84" s="80"/>
      <c r="BG84" s="79"/>
      <c r="BH84" s="79"/>
      <c r="BI84" s="80"/>
      <c r="BJ84" s="79"/>
      <c r="BK84" s="79"/>
      <c r="BL84" s="80"/>
    </row>
    <row r="85" spans="1:64" ht="13.5" hidden="1" customHeight="1" x14ac:dyDescent="0.2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79"/>
      <c r="BC85" s="80"/>
      <c r="BD85" s="79"/>
      <c r="BE85" s="79"/>
      <c r="BF85" s="80"/>
      <c r="BG85" s="79"/>
      <c r="BH85" s="79"/>
      <c r="BI85" s="80"/>
      <c r="BJ85" s="79"/>
      <c r="BK85" s="79"/>
      <c r="BL85" s="80"/>
    </row>
    <row r="86" spans="1:64" ht="13.5" hidden="1" customHeight="1" x14ac:dyDescent="0.2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79"/>
      <c r="BC86" s="80"/>
      <c r="BD86" s="79"/>
      <c r="BE86" s="79"/>
      <c r="BF86" s="80"/>
      <c r="BG86" s="79"/>
      <c r="BH86" s="79"/>
      <c r="BI86" s="80"/>
      <c r="BJ86" s="79"/>
      <c r="BK86" s="79"/>
      <c r="BL86" s="80"/>
    </row>
    <row r="87" spans="1:64" ht="13.5" hidden="1" customHeight="1" x14ac:dyDescent="0.2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79"/>
      <c r="BC87" s="80"/>
      <c r="BD87" s="79"/>
      <c r="BE87" s="79"/>
      <c r="BF87" s="80"/>
      <c r="BG87" s="79"/>
      <c r="BH87" s="79"/>
      <c r="BI87" s="80"/>
      <c r="BJ87" s="79"/>
      <c r="BK87" s="79"/>
      <c r="BL87" s="80"/>
    </row>
    <row r="88" spans="1:64" ht="13.5" hidden="1" customHeight="1" x14ac:dyDescent="0.2">
      <c r="A88" s="75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79"/>
      <c r="BC88" s="80"/>
      <c r="BD88" s="79"/>
      <c r="BE88" s="79"/>
      <c r="BF88" s="80"/>
      <c r="BG88" s="79"/>
      <c r="BH88" s="79"/>
      <c r="BI88" s="80"/>
      <c r="BJ88" s="79"/>
      <c r="BK88" s="79"/>
      <c r="BL88" s="80"/>
    </row>
    <row r="89" spans="1:64" ht="13.5" hidden="1" customHeight="1" x14ac:dyDescent="0.2">
      <c r="A89" s="105" t="s">
        <v>226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79"/>
      <c r="BC89" s="80"/>
      <c r="BD89" s="79"/>
      <c r="BE89" s="79"/>
      <c r="BF89" s="80"/>
      <c r="BG89" s="79"/>
      <c r="BH89" s="79"/>
      <c r="BI89" s="80"/>
      <c r="BJ89" s="79"/>
      <c r="BK89" s="79"/>
      <c r="BL89" s="80"/>
    </row>
    <row r="90" spans="1:64" ht="13.5" hidden="1" customHeight="1" x14ac:dyDescent="0.2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79"/>
      <c r="BC90" s="80"/>
      <c r="BD90" s="79"/>
      <c r="BE90" s="79"/>
      <c r="BF90" s="80"/>
      <c r="BG90" s="79"/>
      <c r="BH90" s="79"/>
      <c r="BI90" s="80"/>
      <c r="BJ90" s="79"/>
      <c r="BK90" s="79"/>
      <c r="BL90" s="80"/>
    </row>
    <row r="91" spans="1:64" ht="13.5" hidden="1" customHeight="1" x14ac:dyDescent="0.2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79"/>
      <c r="BC91" s="80"/>
      <c r="BD91" s="79"/>
      <c r="BE91" s="79"/>
      <c r="BF91" s="80"/>
      <c r="BG91" s="79"/>
      <c r="BH91" s="79"/>
      <c r="BI91" s="80"/>
      <c r="BJ91" s="79"/>
      <c r="BK91" s="79"/>
      <c r="BL91" s="80"/>
    </row>
    <row r="92" spans="1:64" ht="13.5" hidden="1" customHeight="1" x14ac:dyDescent="0.2">
      <c r="A92" s="105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79"/>
      <c r="BC92" s="80"/>
      <c r="BD92" s="79"/>
      <c r="BE92" s="79"/>
      <c r="BF92" s="80"/>
      <c r="BG92" s="79"/>
      <c r="BH92" s="79"/>
      <c r="BI92" s="80"/>
      <c r="BJ92" s="79"/>
      <c r="BK92" s="79"/>
      <c r="BL92" s="80"/>
    </row>
    <row r="93" spans="1:64" ht="13.5" hidden="1" customHeight="1" x14ac:dyDescent="0.2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79"/>
      <c r="BC93" s="80"/>
      <c r="BD93" s="79"/>
      <c r="BE93" s="79"/>
      <c r="BF93" s="80"/>
      <c r="BG93" s="79"/>
      <c r="BH93" s="79"/>
      <c r="BI93" s="80"/>
      <c r="BJ93" s="79"/>
      <c r="BK93" s="79"/>
      <c r="BL93" s="80"/>
    </row>
    <row r="94" spans="1:64" ht="13.5" hidden="1" customHeight="1" x14ac:dyDescent="0.2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79"/>
      <c r="BC94" s="80"/>
      <c r="BD94" s="79"/>
      <c r="BE94" s="79"/>
      <c r="BF94" s="80"/>
      <c r="BG94" s="79"/>
      <c r="BH94" s="79"/>
      <c r="BI94" s="80"/>
      <c r="BJ94" s="79"/>
      <c r="BK94" s="79"/>
      <c r="BL94" s="80"/>
    </row>
    <row r="95" spans="1:64" ht="13.5" hidden="1" customHeight="1" x14ac:dyDescent="0.2">
      <c r="A95" s="75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79"/>
      <c r="BC95" s="80"/>
      <c r="BD95" s="79"/>
      <c r="BE95" s="79"/>
      <c r="BF95" s="80"/>
      <c r="BG95" s="79"/>
      <c r="BH95" s="79"/>
      <c r="BI95" s="80"/>
      <c r="BJ95" s="79"/>
      <c r="BK95" s="79"/>
      <c r="BL95" s="80"/>
    </row>
    <row r="96" spans="1:64" ht="13.5" hidden="1" customHeight="1" x14ac:dyDescent="0.2">
      <c r="A96" s="105" t="s">
        <v>227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79"/>
      <c r="BC96" s="80"/>
      <c r="BD96" s="79"/>
      <c r="BE96" s="79"/>
      <c r="BF96" s="80"/>
      <c r="BG96" s="79"/>
      <c r="BH96" s="79"/>
      <c r="BI96" s="80"/>
      <c r="BJ96" s="79"/>
      <c r="BK96" s="79"/>
      <c r="BL96" s="80"/>
    </row>
    <row r="97" spans="1:64" ht="13.5" hidden="1" customHeight="1" x14ac:dyDescent="0.2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79"/>
      <c r="BC97" s="80"/>
      <c r="BD97" s="79"/>
      <c r="BE97" s="79"/>
      <c r="BF97" s="80"/>
      <c r="BG97" s="79"/>
      <c r="BH97" s="79"/>
      <c r="BI97" s="80"/>
      <c r="BJ97" s="79"/>
      <c r="BK97" s="79"/>
      <c r="BL97" s="80"/>
    </row>
    <row r="98" spans="1:64" ht="13.5" hidden="1" customHeight="1" x14ac:dyDescent="0.2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79"/>
      <c r="BC98" s="80"/>
      <c r="BD98" s="79"/>
      <c r="BE98" s="79"/>
      <c r="BF98" s="80"/>
      <c r="BG98" s="79"/>
      <c r="BH98" s="79"/>
      <c r="BI98" s="80"/>
      <c r="BJ98" s="79"/>
      <c r="BK98" s="79"/>
      <c r="BL98" s="80"/>
    </row>
    <row r="99" spans="1:64" ht="13.5" hidden="1" customHeight="1" x14ac:dyDescent="0.2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79"/>
      <c r="BC99" s="80"/>
      <c r="BD99" s="79"/>
      <c r="BE99" s="79"/>
      <c r="BF99" s="80"/>
      <c r="BG99" s="79"/>
      <c r="BH99" s="79"/>
      <c r="BI99" s="80"/>
      <c r="BJ99" s="79"/>
      <c r="BK99" s="79"/>
      <c r="BL99" s="80"/>
    </row>
    <row r="100" spans="1:64" ht="13.5" hidden="1" customHeight="1" x14ac:dyDescent="0.2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79"/>
      <c r="BC100" s="80"/>
      <c r="BD100" s="79"/>
      <c r="BE100" s="79"/>
      <c r="BF100" s="80"/>
      <c r="BG100" s="79"/>
      <c r="BH100" s="79"/>
      <c r="BI100" s="80"/>
      <c r="BJ100" s="79"/>
      <c r="BK100" s="79"/>
      <c r="BL100" s="80"/>
    </row>
    <row r="101" spans="1:64" ht="13.5" hidden="1" customHeight="1" x14ac:dyDescent="0.2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79"/>
      <c r="BC101" s="80"/>
      <c r="BD101" s="79"/>
      <c r="BE101" s="79"/>
      <c r="BF101" s="80"/>
      <c r="BG101" s="79"/>
      <c r="BH101" s="79"/>
      <c r="BI101" s="80"/>
      <c r="BJ101" s="79"/>
      <c r="BK101" s="79"/>
      <c r="BL101" s="80"/>
    </row>
    <row r="102" spans="1:64" ht="13.5" hidden="1" customHeight="1" x14ac:dyDescent="0.2">
      <c r="A102" s="75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79"/>
      <c r="BC102" s="80"/>
      <c r="BD102" s="79"/>
      <c r="BE102" s="79"/>
      <c r="BF102" s="80"/>
      <c r="BG102" s="79"/>
      <c r="BH102" s="79"/>
      <c r="BI102" s="80"/>
      <c r="BJ102" s="79"/>
      <c r="BK102" s="79"/>
      <c r="BL102" s="80"/>
    </row>
    <row r="103" spans="1:64" ht="13.5" hidden="1" customHeight="1" x14ac:dyDescent="0.2">
      <c r="A103" s="105" t="s">
        <v>228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79"/>
      <c r="BC103" s="80"/>
      <c r="BD103" s="79"/>
      <c r="BE103" s="79"/>
      <c r="BF103" s="80"/>
      <c r="BG103" s="79"/>
      <c r="BH103" s="79"/>
      <c r="BI103" s="80"/>
      <c r="BJ103" s="79"/>
      <c r="BK103" s="79"/>
      <c r="BL103" s="80"/>
    </row>
    <row r="104" spans="1:64" ht="13.5" hidden="1" customHeight="1" x14ac:dyDescent="0.2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79"/>
      <c r="BC104" s="80"/>
      <c r="BD104" s="79"/>
      <c r="BE104" s="79"/>
      <c r="BF104" s="80"/>
      <c r="BG104" s="79"/>
      <c r="BH104" s="79"/>
      <c r="BI104" s="80"/>
      <c r="BJ104" s="79"/>
      <c r="BK104" s="79"/>
      <c r="BL104" s="80"/>
    </row>
    <row r="105" spans="1:64" ht="13.5" hidden="1" customHeight="1" x14ac:dyDescent="0.2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79"/>
      <c r="BC105" s="80"/>
      <c r="BD105" s="79"/>
      <c r="BE105" s="79"/>
      <c r="BF105" s="80"/>
      <c r="BG105" s="79"/>
      <c r="BH105" s="79"/>
      <c r="BI105" s="80"/>
      <c r="BJ105" s="79"/>
      <c r="BK105" s="79"/>
      <c r="BL105" s="80"/>
    </row>
    <row r="106" spans="1:64" ht="13.5" hidden="1" customHeight="1" x14ac:dyDescent="0.2">
      <c r="A106" s="105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79"/>
      <c r="BC106" s="80"/>
      <c r="BD106" s="79"/>
      <c r="BE106" s="79"/>
      <c r="BF106" s="80"/>
      <c r="BG106" s="79"/>
      <c r="BH106" s="79"/>
      <c r="BI106" s="80"/>
      <c r="BJ106" s="79"/>
      <c r="BK106" s="79"/>
      <c r="BL106" s="80"/>
    </row>
    <row r="107" spans="1:64" ht="13.5" hidden="1" customHeight="1" x14ac:dyDescent="0.2">
      <c r="A107" s="105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79"/>
      <c r="BC107" s="80"/>
      <c r="BD107" s="79"/>
      <c r="BE107" s="79"/>
      <c r="BF107" s="80"/>
      <c r="BG107" s="79"/>
      <c r="BH107" s="79"/>
      <c r="BI107" s="80"/>
      <c r="BJ107" s="79"/>
      <c r="BK107" s="79"/>
      <c r="BL107" s="80"/>
    </row>
    <row r="108" spans="1:64" ht="13.5" hidden="1" customHeight="1" x14ac:dyDescent="0.2">
      <c r="A108" s="105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79"/>
      <c r="BC108" s="80"/>
      <c r="BD108" s="79"/>
      <c r="BE108" s="79"/>
      <c r="BF108" s="80"/>
      <c r="BG108" s="79"/>
      <c r="BH108" s="79"/>
      <c r="BI108" s="80"/>
      <c r="BJ108" s="79"/>
      <c r="BK108" s="79"/>
      <c r="BL108" s="80"/>
    </row>
    <row r="109" spans="1:64" ht="13.5" hidden="1" customHeight="1" x14ac:dyDescent="0.2">
      <c r="A109" s="75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79"/>
      <c r="BC109" s="80"/>
      <c r="BD109" s="79"/>
      <c r="BE109" s="79"/>
      <c r="BF109" s="80"/>
      <c r="BG109" s="79"/>
      <c r="BH109" s="79"/>
      <c r="BI109" s="80"/>
      <c r="BJ109" s="79"/>
      <c r="BK109" s="79"/>
      <c r="BL109" s="80"/>
    </row>
    <row r="110" spans="1:64" ht="13.5" hidden="1" customHeight="1" x14ac:dyDescent="0.2">
      <c r="A110" s="105" t="s">
        <v>229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79"/>
      <c r="BC110" s="80"/>
      <c r="BD110" s="79"/>
      <c r="BE110" s="79"/>
      <c r="BF110" s="80"/>
      <c r="BG110" s="79"/>
      <c r="BH110" s="79"/>
      <c r="BI110" s="80"/>
      <c r="BJ110" s="79"/>
      <c r="BK110" s="79"/>
      <c r="BL110" s="80"/>
    </row>
    <row r="111" spans="1:64" ht="13.5" hidden="1" customHeight="1" x14ac:dyDescent="0.2">
      <c r="A111" s="105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79"/>
      <c r="BC111" s="80"/>
      <c r="BD111" s="79"/>
      <c r="BE111" s="79"/>
      <c r="BF111" s="80"/>
      <c r="BG111" s="79"/>
      <c r="BH111" s="79"/>
      <c r="BI111" s="80"/>
      <c r="BJ111" s="79"/>
      <c r="BK111" s="79"/>
      <c r="BL111" s="80"/>
    </row>
    <row r="112" spans="1:64" ht="13.5" hidden="1" customHeight="1" x14ac:dyDescent="0.2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79"/>
      <c r="BC112" s="80"/>
      <c r="BD112" s="79"/>
      <c r="BE112" s="79"/>
      <c r="BF112" s="80"/>
      <c r="BG112" s="79"/>
      <c r="BH112" s="79"/>
      <c r="BI112" s="80"/>
      <c r="BJ112" s="79"/>
      <c r="BK112" s="79"/>
      <c r="BL112" s="80"/>
    </row>
    <row r="113" spans="1:68" ht="13.5" hidden="1" customHeight="1" x14ac:dyDescent="0.2">
      <c r="A113" s="105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79"/>
      <c r="BC113" s="80"/>
      <c r="BD113" s="79"/>
      <c r="BE113" s="79"/>
      <c r="BF113" s="80"/>
      <c r="BG113" s="79"/>
      <c r="BH113" s="79"/>
      <c r="BI113" s="80"/>
      <c r="BJ113" s="79"/>
      <c r="BK113" s="79"/>
      <c r="BL113" s="80"/>
    </row>
    <row r="114" spans="1:68" ht="13.5" hidden="1" customHeight="1" x14ac:dyDescent="0.2">
      <c r="A114" s="105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79"/>
      <c r="BC114" s="80"/>
      <c r="BD114" s="79"/>
      <c r="BE114" s="79"/>
      <c r="BF114" s="80"/>
      <c r="BG114" s="79"/>
      <c r="BH114" s="79"/>
      <c r="BI114" s="80"/>
      <c r="BJ114" s="79"/>
      <c r="BK114" s="79"/>
      <c r="BL114" s="80"/>
    </row>
    <row r="115" spans="1:68" ht="13.5" hidden="1" customHeight="1" x14ac:dyDescent="0.2">
      <c r="A115" s="10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79"/>
      <c r="BC115" s="80"/>
      <c r="BD115" s="79"/>
      <c r="BE115" s="79"/>
      <c r="BF115" s="80"/>
      <c r="BG115" s="79"/>
      <c r="BH115" s="79"/>
      <c r="BI115" s="80"/>
      <c r="BJ115" s="79"/>
      <c r="BK115" s="79"/>
      <c r="BL115" s="80"/>
    </row>
    <row r="116" spans="1:68" ht="6" customHeight="1" x14ac:dyDescent="0.2">
      <c r="A116" s="80"/>
      <c r="B116" s="80"/>
      <c r="BB116" s="79"/>
      <c r="BC116" s="80"/>
      <c r="BD116" s="79"/>
      <c r="BE116" s="79"/>
      <c r="BF116" s="80"/>
      <c r="BG116" s="79"/>
      <c r="BH116" s="79"/>
      <c r="BI116" s="80"/>
      <c r="BJ116" s="79"/>
      <c r="BK116" s="79"/>
      <c r="BL116" s="80"/>
    </row>
    <row r="117" spans="1:68" ht="12.75" customHeight="1" x14ac:dyDescent="0.2">
      <c r="A117" s="116" t="s">
        <v>234</v>
      </c>
      <c r="B117" s="116"/>
      <c r="C117" s="116"/>
      <c r="D117" s="116"/>
      <c r="E117" s="116"/>
      <c r="F117" s="116"/>
      <c r="G117" s="75"/>
      <c r="H117" s="115" t="s">
        <v>235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80"/>
      <c r="Y117" s="75" t="s">
        <v>230</v>
      </c>
      <c r="Z117" s="117" t="s">
        <v>236</v>
      </c>
      <c r="AA117" s="117"/>
      <c r="AB117" s="117"/>
      <c r="AC117" s="117"/>
      <c r="AD117" s="117"/>
      <c r="AE117" s="117"/>
      <c r="AF117" s="117"/>
      <c r="AG117" s="80"/>
      <c r="AH117" s="80"/>
      <c r="AI117" s="80"/>
      <c r="AJ117" s="80"/>
      <c r="AK117" s="80"/>
      <c r="AL117" s="80"/>
      <c r="AM117" s="80"/>
      <c r="AN117" s="80"/>
      <c r="AO117" s="81"/>
      <c r="AP117" s="80"/>
      <c r="AQ117" s="80"/>
      <c r="AR117" s="82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</row>
    <row r="118" spans="1:68" ht="3.75" customHeight="1" x14ac:dyDescent="0.2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1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79"/>
      <c r="BB118" s="79"/>
      <c r="BC118" s="80"/>
      <c r="BD118" s="79"/>
      <c r="BE118" s="79"/>
      <c r="BF118" s="80"/>
      <c r="BG118" s="79"/>
      <c r="BH118" s="79"/>
      <c r="BI118" s="80"/>
      <c r="BJ118" s="79"/>
      <c r="BK118" s="79"/>
      <c r="BL118" s="80"/>
    </row>
    <row r="119" spans="1:68" ht="12" customHeight="1" x14ac:dyDescent="0.2">
      <c r="A119" s="80"/>
      <c r="B119" s="80"/>
      <c r="C119" s="80"/>
      <c r="D119" s="80"/>
      <c r="E119" s="80"/>
      <c r="F119" s="80"/>
      <c r="G119" s="75" t="s">
        <v>232</v>
      </c>
      <c r="H119" s="115" t="s">
        <v>237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80"/>
      <c r="S119" s="80"/>
      <c r="T119" s="80"/>
      <c r="U119" s="79"/>
      <c r="V119" s="80"/>
      <c r="W119" s="80"/>
      <c r="X119" s="80"/>
      <c r="Y119" s="75" t="s">
        <v>172</v>
      </c>
      <c r="Z119" s="115" t="s">
        <v>238</v>
      </c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80"/>
      <c r="AR119" s="75" t="s">
        <v>233</v>
      </c>
      <c r="AS119" s="117" t="s">
        <v>263</v>
      </c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79"/>
      <c r="BH119" s="79"/>
      <c r="BI119" s="80"/>
      <c r="BJ119" s="79"/>
      <c r="BK119" s="79"/>
      <c r="BL119" s="80"/>
    </row>
    <row r="120" spans="1:68" ht="3.75" customHeight="1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79"/>
      <c r="BB120" s="79"/>
      <c r="BC120" s="80"/>
      <c r="BD120" s="79"/>
      <c r="BE120" s="79"/>
      <c r="BF120" s="80"/>
      <c r="BG120" s="79"/>
      <c r="BH120" s="79"/>
      <c r="BI120" s="80"/>
      <c r="BJ120" s="79"/>
      <c r="BK120" s="79"/>
      <c r="BL120" s="80"/>
    </row>
    <row r="121" spans="1:68" ht="12.75" customHeight="1" x14ac:dyDescent="0.2">
      <c r="A121" s="80"/>
      <c r="B121" s="80"/>
      <c r="C121" s="80"/>
      <c r="D121" s="80"/>
      <c r="E121" s="80"/>
      <c r="F121" s="80"/>
      <c r="G121" s="75" t="s">
        <v>231</v>
      </c>
      <c r="H121" s="115" t="s">
        <v>239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80"/>
      <c r="S121" s="80"/>
      <c r="T121" s="80"/>
      <c r="U121" s="79"/>
      <c r="V121" s="80"/>
      <c r="W121" s="80"/>
      <c r="X121" s="80"/>
      <c r="Y121" s="82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80"/>
      <c r="AR121" s="75" t="s">
        <v>143</v>
      </c>
      <c r="AS121" s="115" t="s">
        <v>240</v>
      </c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80"/>
      <c r="BD121" s="79"/>
      <c r="BE121" s="79"/>
      <c r="BF121" s="80"/>
      <c r="BG121" s="79"/>
      <c r="BH121" s="79"/>
      <c r="BI121" s="80"/>
      <c r="BJ121" s="79"/>
      <c r="BK121" s="79"/>
      <c r="BL121" s="80"/>
    </row>
    <row r="122" spans="1:68" ht="12.75" customHeight="1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79"/>
      <c r="BB122" s="79"/>
      <c r="BC122" s="80"/>
      <c r="BD122" s="79"/>
      <c r="BE122" s="79"/>
      <c r="BF122" s="80"/>
      <c r="BG122" s="79"/>
      <c r="BH122" s="79"/>
      <c r="BI122" s="80"/>
      <c r="BJ122" s="79"/>
      <c r="BK122" s="79"/>
      <c r="BL122" s="80"/>
    </row>
    <row r="123" spans="1:68" ht="18" customHeight="1" x14ac:dyDescent="0.2">
      <c r="A123" s="116" t="s">
        <v>241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79"/>
      <c r="BC123" s="80"/>
      <c r="BD123" s="79"/>
      <c r="BE123" s="79"/>
      <c r="BF123" s="80"/>
      <c r="BG123" s="79"/>
      <c r="BH123" s="79"/>
      <c r="BI123" s="80"/>
      <c r="BJ123" s="79"/>
      <c r="BK123" s="79"/>
      <c r="BL123" s="80"/>
    </row>
    <row r="124" spans="1:68" ht="13.5" hidden="1" customHeight="1" x14ac:dyDescent="0.2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</row>
    <row r="125" spans="1:68" ht="13.5" hidden="1" customHeight="1" x14ac:dyDescent="0.2">
      <c r="A125" s="102" t="s">
        <v>174</v>
      </c>
      <c r="B125" s="103" t="s">
        <v>242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 t="s">
        <v>243</v>
      </c>
      <c r="U125" s="103"/>
      <c r="V125" s="103"/>
      <c r="W125" s="103"/>
      <c r="X125" s="103"/>
      <c r="Y125" s="103"/>
      <c r="Z125" s="103"/>
      <c r="AA125" s="103"/>
      <c r="AB125" s="103"/>
      <c r="AC125" s="103" t="s">
        <v>244</v>
      </c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2" t="s">
        <v>245</v>
      </c>
      <c r="AY125" s="102"/>
      <c r="AZ125" s="102"/>
      <c r="BA125" s="102"/>
      <c r="BB125" s="102"/>
      <c r="BC125" s="102"/>
      <c r="BD125" s="103" t="s">
        <v>246</v>
      </c>
      <c r="BE125" s="103"/>
      <c r="BF125" s="103"/>
      <c r="BG125" s="103" t="s">
        <v>159</v>
      </c>
      <c r="BH125" s="103"/>
      <c r="BI125" s="103"/>
      <c r="BJ125" s="103" t="s">
        <v>247</v>
      </c>
      <c r="BK125" s="103"/>
      <c r="BL125" s="103"/>
      <c r="BM125" s="103"/>
      <c r="BN125" s="102" t="s">
        <v>248</v>
      </c>
      <c r="BO125" s="102"/>
      <c r="BP125" s="102"/>
    </row>
    <row r="126" spans="1:68" ht="13.5" hidden="1" customHeight="1" x14ac:dyDescent="0.2">
      <c r="A126" s="102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 t="s">
        <v>89</v>
      </c>
      <c r="AD126" s="103"/>
      <c r="AE126" s="103"/>
      <c r="AF126" s="103"/>
      <c r="AG126" s="103"/>
      <c r="AH126" s="103"/>
      <c r="AI126" s="103"/>
      <c r="AJ126" s="103" t="s">
        <v>249</v>
      </c>
      <c r="AK126" s="103"/>
      <c r="AL126" s="103"/>
      <c r="AM126" s="103"/>
      <c r="AN126" s="103"/>
      <c r="AO126" s="103"/>
      <c r="AP126" s="103"/>
      <c r="AQ126" s="103" t="s">
        <v>250</v>
      </c>
      <c r="AR126" s="103"/>
      <c r="AS126" s="103"/>
      <c r="AT126" s="103"/>
      <c r="AU126" s="103"/>
      <c r="AV126" s="103"/>
      <c r="AW126" s="103"/>
      <c r="AX126" s="103" t="s">
        <v>251</v>
      </c>
      <c r="AY126" s="103"/>
      <c r="AZ126" s="103"/>
      <c r="BA126" s="103" t="s">
        <v>252</v>
      </c>
      <c r="BB126" s="103"/>
      <c r="BC126" s="103"/>
      <c r="BD126" s="103"/>
      <c r="BE126" s="104"/>
      <c r="BF126" s="103"/>
      <c r="BG126" s="103"/>
      <c r="BH126" s="104"/>
      <c r="BI126" s="103"/>
      <c r="BJ126" s="103"/>
      <c r="BK126" s="104"/>
      <c r="BL126" s="104"/>
      <c r="BM126" s="103"/>
      <c r="BN126" s="102"/>
      <c r="BO126" s="104"/>
      <c r="BP126" s="102"/>
    </row>
    <row r="127" spans="1:68" ht="13.5" hidden="1" customHeight="1" x14ac:dyDescent="0.2">
      <c r="A127" s="102"/>
      <c r="B127" s="103" t="s">
        <v>159</v>
      </c>
      <c r="C127" s="103"/>
      <c r="D127" s="103"/>
      <c r="E127" s="103"/>
      <c r="F127" s="103"/>
      <c r="G127" s="103"/>
      <c r="H127" s="103" t="s">
        <v>253</v>
      </c>
      <c r="I127" s="103"/>
      <c r="J127" s="103"/>
      <c r="K127" s="103"/>
      <c r="L127" s="103"/>
      <c r="M127" s="103"/>
      <c r="N127" s="103" t="s">
        <v>254</v>
      </c>
      <c r="O127" s="103"/>
      <c r="P127" s="103"/>
      <c r="Q127" s="103"/>
      <c r="R127" s="103"/>
      <c r="S127" s="103"/>
      <c r="T127" s="103" t="s">
        <v>159</v>
      </c>
      <c r="U127" s="103"/>
      <c r="V127" s="103"/>
      <c r="W127" s="103" t="s">
        <v>253</v>
      </c>
      <c r="X127" s="103"/>
      <c r="Y127" s="103"/>
      <c r="Z127" s="103" t="s">
        <v>254</v>
      </c>
      <c r="AA127" s="103"/>
      <c r="AB127" s="103"/>
      <c r="AC127" s="103" t="s">
        <v>159</v>
      </c>
      <c r="AD127" s="103"/>
      <c r="AE127" s="103"/>
      <c r="AF127" s="103" t="s">
        <v>253</v>
      </c>
      <c r="AG127" s="103"/>
      <c r="AH127" s="103" t="s">
        <v>254</v>
      </c>
      <c r="AI127" s="103"/>
      <c r="AJ127" s="103" t="s">
        <v>159</v>
      </c>
      <c r="AK127" s="103"/>
      <c r="AL127" s="103"/>
      <c r="AM127" s="103" t="s">
        <v>253</v>
      </c>
      <c r="AN127" s="103"/>
      <c r="AO127" s="103" t="s">
        <v>254</v>
      </c>
      <c r="AP127" s="103"/>
      <c r="AQ127" s="103" t="s">
        <v>159</v>
      </c>
      <c r="AR127" s="103"/>
      <c r="AS127" s="103"/>
      <c r="AT127" s="103" t="s">
        <v>253</v>
      </c>
      <c r="AU127" s="103"/>
      <c r="AV127" s="103" t="s">
        <v>254</v>
      </c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4"/>
      <c r="BL127" s="104"/>
      <c r="BM127" s="103"/>
      <c r="BN127" s="102"/>
      <c r="BO127" s="104"/>
      <c r="BP127" s="102"/>
    </row>
    <row r="128" spans="1:68" ht="13.5" hidden="1" customHeight="1" x14ac:dyDescent="0.2">
      <c r="A128" s="102"/>
      <c r="B128" s="102" t="s">
        <v>255</v>
      </c>
      <c r="C128" s="102"/>
      <c r="D128" s="102"/>
      <c r="E128" s="103" t="s">
        <v>256</v>
      </c>
      <c r="F128" s="103"/>
      <c r="G128" s="103"/>
      <c r="H128" s="102" t="s">
        <v>255</v>
      </c>
      <c r="I128" s="102"/>
      <c r="J128" s="102"/>
      <c r="K128" s="103" t="s">
        <v>256</v>
      </c>
      <c r="L128" s="103"/>
      <c r="M128" s="103"/>
      <c r="N128" s="102" t="s">
        <v>255</v>
      </c>
      <c r="O128" s="102"/>
      <c r="P128" s="102"/>
      <c r="Q128" s="103" t="s">
        <v>256</v>
      </c>
      <c r="R128" s="103"/>
      <c r="S128" s="103"/>
      <c r="T128" s="102" t="s">
        <v>255</v>
      </c>
      <c r="U128" s="102"/>
      <c r="V128" s="102"/>
      <c r="W128" s="102" t="s">
        <v>255</v>
      </c>
      <c r="X128" s="102"/>
      <c r="Y128" s="102"/>
      <c r="Z128" s="102" t="s">
        <v>255</v>
      </c>
      <c r="AA128" s="102"/>
      <c r="AB128" s="102"/>
      <c r="AC128" s="102" t="s">
        <v>255</v>
      </c>
      <c r="AD128" s="102"/>
      <c r="AE128" s="102"/>
      <c r="AF128" s="102" t="s">
        <v>255</v>
      </c>
      <c r="AG128" s="102"/>
      <c r="AH128" s="102" t="s">
        <v>255</v>
      </c>
      <c r="AI128" s="102"/>
      <c r="AJ128" s="102" t="s">
        <v>255</v>
      </c>
      <c r="AK128" s="102"/>
      <c r="AL128" s="102"/>
      <c r="AM128" s="102" t="s">
        <v>255</v>
      </c>
      <c r="AN128" s="102"/>
      <c r="AO128" s="102" t="s">
        <v>255</v>
      </c>
      <c r="AP128" s="102"/>
      <c r="AQ128" s="102" t="s">
        <v>255</v>
      </c>
      <c r="AR128" s="102"/>
      <c r="AS128" s="102"/>
      <c r="AT128" s="102" t="s">
        <v>255</v>
      </c>
      <c r="AU128" s="102"/>
      <c r="AV128" s="102" t="s">
        <v>255</v>
      </c>
      <c r="AW128" s="102"/>
      <c r="AX128" s="102" t="s">
        <v>255</v>
      </c>
      <c r="AY128" s="102"/>
      <c r="AZ128" s="102"/>
      <c r="BA128" s="102" t="s">
        <v>255</v>
      </c>
      <c r="BB128" s="102"/>
      <c r="BC128" s="102"/>
      <c r="BD128" s="102" t="s">
        <v>255</v>
      </c>
      <c r="BE128" s="102"/>
      <c r="BF128" s="102"/>
      <c r="BG128" s="102" t="s">
        <v>255</v>
      </c>
      <c r="BH128" s="102"/>
      <c r="BI128" s="102"/>
      <c r="BJ128" s="103"/>
      <c r="BK128" s="103"/>
      <c r="BL128" s="103"/>
      <c r="BM128" s="103"/>
      <c r="BN128" s="102"/>
      <c r="BO128" s="102"/>
      <c r="BP128" s="102"/>
    </row>
    <row r="129" spans="1:68" ht="13.5" hidden="1" customHeight="1" x14ac:dyDescent="0.2">
      <c r="A129" s="80" t="s">
        <v>219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</row>
    <row r="130" spans="1:68" ht="13.5" hidden="1" customHeight="1" x14ac:dyDescent="0.2">
      <c r="A130" s="80" t="s">
        <v>220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</row>
    <row r="131" spans="1:68" ht="13.5" hidden="1" customHeight="1" x14ac:dyDescent="0.2">
      <c r="A131" s="80" t="s">
        <v>221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</row>
    <row r="132" spans="1:68" ht="13.5" hidden="1" customHeight="1" x14ac:dyDescent="0.2">
      <c r="A132" s="80" t="s">
        <v>222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</row>
    <row r="133" spans="1:68" ht="13.5" hidden="1" customHeight="1" x14ac:dyDescent="0.2">
      <c r="A133" s="80" t="s">
        <v>223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</row>
    <row r="134" spans="1:68" ht="13.5" hidden="1" customHeight="1" x14ac:dyDescent="0.2">
      <c r="A134" s="80" t="s">
        <v>224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</row>
    <row r="135" spans="1:68" ht="13.5" hidden="1" customHeight="1" x14ac:dyDescent="0.2">
      <c r="A135" s="80" t="s">
        <v>225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</row>
    <row r="136" spans="1:68" ht="13.5" hidden="1" customHeight="1" x14ac:dyDescent="0.2">
      <c r="A136" s="80" t="s">
        <v>226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</row>
    <row r="137" spans="1:68" ht="13.5" hidden="1" customHeight="1" x14ac:dyDescent="0.2">
      <c r="A137" s="80" t="s">
        <v>227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</row>
    <row r="138" spans="1:68" ht="13.5" hidden="1" customHeight="1" x14ac:dyDescent="0.2">
      <c r="A138" s="80" t="s">
        <v>228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</row>
    <row r="139" spans="1:68" ht="13.5" hidden="1" customHeight="1" x14ac:dyDescent="0.2">
      <c r="A139" s="80" t="s">
        <v>229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</row>
    <row r="140" spans="1:68" ht="13.5" hidden="1" customHeight="1" x14ac:dyDescent="0.2">
      <c r="A140" s="83" t="s">
        <v>159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1"/>
      <c r="BK140" s="101"/>
      <c r="BL140" s="101"/>
      <c r="BM140" s="101"/>
      <c r="BN140" s="101"/>
      <c r="BO140" s="101"/>
      <c r="BP140" s="101"/>
    </row>
    <row r="141" spans="1:68" ht="13.5" hidden="1" customHeight="1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02"/>
      <c r="BG141" s="102"/>
      <c r="BH141" s="102"/>
      <c r="BI141" s="102"/>
      <c r="BJ141" s="102"/>
      <c r="BK141" s="102"/>
      <c r="BL141" s="102"/>
    </row>
    <row r="142" spans="1:68" ht="13.5" hidden="1" customHeight="1" x14ac:dyDescent="0.2">
      <c r="A142" s="103" t="s">
        <v>174</v>
      </c>
      <c r="B142" s="103" t="s">
        <v>257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 t="s">
        <v>243</v>
      </c>
      <c r="U142" s="103"/>
      <c r="V142" s="103"/>
      <c r="W142" s="103"/>
      <c r="X142" s="103"/>
      <c r="Y142" s="103"/>
      <c r="Z142" s="103"/>
      <c r="AA142" s="103"/>
      <c r="AB142" s="103"/>
      <c r="AC142" s="103" t="s">
        <v>244</v>
      </c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 t="s">
        <v>245</v>
      </c>
      <c r="AR142" s="103"/>
      <c r="AS142" s="103"/>
      <c r="AT142" s="103"/>
      <c r="AU142" s="103"/>
      <c r="AV142" s="103"/>
      <c r="AW142" s="103" t="s">
        <v>246</v>
      </c>
      <c r="AX142" s="103"/>
      <c r="AY142" s="103"/>
      <c r="AZ142" s="103" t="s">
        <v>159</v>
      </c>
      <c r="BA142" s="103"/>
      <c r="BB142" s="103"/>
      <c r="BC142" s="103" t="s">
        <v>247</v>
      </c>
      <c r="BD142" s="103"/>
      <c r="BE142" s="103"/>
      <c r="BF142" s="103"/>
      <c r="BG142" s="102" t="s">
        <v>248</v>
      </c>
      <c r="BH142" s="102"/>
      <c r="BI142" s="102"/>
    </row>
    <row r="143" spans="1:68" ht="13.5" hidden="1" customHeight="1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 t="s">
        <v>249</v>
      </c>
      <c r="AD143" s="103"/>
      <c r="AE143" s="103"/>
      <c r="AF143" s="103"/>
      <c r="AG143" s="103"/>
      <c r="AH143" s="103"/>
      <c r="AI143" s="103"/>
      <c r="AJ143" s="103" t="s">
        <v>250</v>
      </c>
      <c r="AK143" s="103"/>
      <c r="AL143" s="103"/>
      <c r="AM143" s="103"/>
      <c r="AN143" s="103"/>
      <c r="AO143" s="103"/>
      <c r="AP143" s="103"/>
      <c r="AQ143" s="103" t="s">
        <v>251</v>
      </c>
      <c r="AR143" s="103"/>
      <c r="AS143" s="103"/>
      <c r="AT143" s="103" t="s">
        <v>252</v>
      </c>
      <c r="AU143" s="103"/>
      <c r="AV143" s="103"/>
      <c r="AW143" s="103"/>
      <c r="AX143" s="104"/>
      <c r="AY143" s="103"/>
      <c r="AZ143" s="103"/>
      <c r="BA143" s="104"/>
      <c r="BB143" s="103"/>
      <c r="BC143" s="103"/>
      <c r="BD143" s="104"/>
      <c r="BE143" s="104"/>
      <c r="BF143" s="103"/>
      <c r="BG143" s="102"/>
      <c r="BH143" s="104"/>
      <c r="BI143" s="102"/>
    </row>
    <row r="144" spans="1:68" ht="13.5" hidden="1" customHeight="1" x14ac:dyDescent="0.2">
      <c r="A144" s="103"/>
      <c r="B144" s="103" t="s">
        <v>159</v>
      </c>
      <c r="C144" s="103"/>
      <c r="D144" s="103"/>
      <c r="E144" s="103"/>
      <c r="F144" s="103"/>
      <c r="G144" s="103"/>
      <c r="H144" s="103" t="s">
        <v>253</v>
      </c>
      <c r="I144" s="103"/>
      <c r="J144" s="103"/>
      <c r="K144" s="103"/>
      <c r="L144" s="103"/>
      <c r="M144" s="103"/>
      <c r="N144" s="103" t="s">
        <v>254</v>
      </c>
      <c r="O144" s="103"/>
      <c r="P144" s="103"/>
      <c r="Q144" s="103"/>
      <c r="R144" s="103"/>
      <c r="S144" s="103"/>
      <c r="T144" s="103" t="s">
        <v>159</v>
      </c>
      <c r="U144" s="103"/>
      <c r="V144" s="103"/>
      <c r="W144" s="103" t="s">
        <v>253</v>
      </c>
      <c r="X144" s="103"/>
      <c r="Y144" s="103"/>
      <c r="Z144" s="103" t="s">
        <v>254</v>
      </c>
      <c r="AA144" s="103"/>
      <c r="AB144" s="103"/>
      <c r="AC144" s="103" t="s">
        <v>159</v>
      </c>
      <c r="AD144" s="103"/>
      <c r="AE144" s="103"/>
      <c r="AF144" s="103" t="s">
        <v>253</v>
      </c>
      <c r="AG144" s="103"/>
      <c r="AH144" s="103" t="s">
        <v>254</v>
      </c>
      <c r="AI144" s="103"/>
      <c r="AJ144" s="103" t="s">
        <v>159</v>
      </c>
      <c r="AK144" s="103"/>
      <c r="AL144" s="103"/>
      <c r="AM144" s="103" t="s">
        <v>253</v>
      </c>
      <c r="AN144" s="103"/>
      <c r="AO144" s="103" t="s">
        <v>254</v>
      </c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4"/>
      <c r="BE144" s="104"/>
      <c r="BF144" s="103"/>
      <c r="BG144" s="102"/>
      <c r="BH144" s="104"/>
      <c r="BI144" s="102"/>
    </row>
    <row r="145" spans="1:61" ht="13.5" hidden="1" customHeight="1" x14ac:dyDescent="0.2">
      <c r="A145" s="103"/>
      <c r="B145" s="103" t="s">
        <v>255</v>
      </c>
      <c r="C145" s="103"/>
      <c r="D145" s="103"/>
      <c r="E145" s="103" t="s">
        <v>256</v>
      </c>
      <c r="F145" s="103"/>
      <c r="G145" s="103"/>
      <c r="H145" s="103" t="s">
        <v>255</v>
      </c>
      <c r="I145" s="103"/>
      <c r="J145" s="103"/>
      <c r="K145" s="103" t="s">
        <v>256</v>
      </c>
      <c r="L145" s="103"/>
      <c r="M145" s="103"/>
      <c r="N145" s="103" t="s">
        <v>255</v>
      </c>
      <c r="O145" s="103"/>
      <c r="P145" s="103"/>
      <c r="Q145" s="103" t="s">
        <v>256</v>
      </c>
      <c r="R145" s="103"/>
      <c r="S145" s="103"/>
      <c r="T145" s="103" t="s">
        <v>255</v>
      </c>
      <c r="U145" s="103"/>
      <c r="V145" s="103"/>
      <c r="W145" s="103" t="s">
        <v>255</v>
      </c>
      <c r="X145" s="103"/>
      <c r="Y145" s="103"/>
      <c r="Z145" s="103" t="s">
        <v>255</v>
      </c>
      <c r="AA145" s="103"/>
      <c r="AB145" s="103"/>
      <c r="AC145" s="103" t="s">
        <v>255</v>
      </c>
      <c r="AD145" s="103"/>
      <c r="AE145" s="103"/>
      <c r="AF145" s="103" t="s">
        <v>255</v>
      </c>
      <c r="AG145" s="103"/>
      <c r="AH145" s="103" t="s">
        <v>255</v>
      </c>
      <c r="AI145" s="103"/>
      <c r="AJ145" s="103" t="s">
        <v>255</v>
      </c>
      <c r="AK145" s="103"/>
      <c r="AL145" s="103"/>
      <c r="AM145" s="103" t="s">
        <v>255</v>
      </c>
      <c r="AN145" s="103"/>
      <c r="AO145" s="103" t="s">
        <v>255</v>
      </c>
      <c r="AP145" s="103"/>
      <c r="AQ145" s="103" t="s">
        <v>255</v>
      </c>
      <c r="AR145" s="103"/>
      <c r="AS145" s="103"/>
      <c r="AT145" s="103" t="s">
        <v>255</v>
      </c>
      <c r="AU145" s="103"/>
      <c r="AV145" s="103"/>
      <c r="AW145" s="103" t="s">
        <v>255</v>
      </c>
      <c r="AX145" s="103"/>
      <c r="AY145" s="103"/>
      <c r="AZ145" s="103" t="s">
        <v>255</v>
      </c>
      <c r="BA145" s="103"/>
      <c r="BB145" s="103"/>
      <c r="BC145" s="103"/>
      <c r="BD145" s="103"/>
      <c r="BE145" s="103"/>
      <c r="BF145" s="103"/>
      <c r="BG145" s="102"/>
      <c r="BH145" s="102"/>
      <c r="BI145" s="102"/>
    </row>
    <row r="146" spans="1:61" ht="13.5" hidden="1" customHeight="1" x14ac:dyDescent="0.2">
      <c r="A146" s="84" t="s">
        <v>219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01"/>
      <c r="BD146" s="101"/>
      <c r="BE146" s="101"/>
      <c r="BF146" s="101"/>
      <c r="BG146" s="101"/>
      <c r="BH146" s="101"/>
      <c r="BI146" s="101"/>
    </row>
    <row r="147" spans="1:61" ht="13.5" hidden="1" customHeight="1" x14ac:dyDescent="0.2">
      <c r="A147" s="84" t="s">
        <v>220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01"/>
      <c r="BD147" s="101"/>
      <c r="BE147" s="101"/>
      <c r="BF147" s="101"/>
      <c r="BG147" s="101"/>
      <c r="BH147" s="101"/>
      <c r="BI147" s="101"/>
    </row>
    <row r="148" spans="1:61" ht="13.5" hidden="1" customHeight="1" x14ac:dyDescent="0.2">
      <c r="A148" s="84" t="s">
        <v>221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01"/>
      <c r="BD148" s="101"/>
      <c r="BE148" s="101"/>
      <c r="BF148" s="101"/>
      <c r="BG148" s="101"/>
      <c r="BH148" s="101"/>
      <c r="BI148" s="101"/>
    </row>
    <row r="149" spans="1:61" ht="13.5" hidden="1" customHeight="1" x14ac:dyDescent="0.2">
      <c r="A149" s="84" t="s">
        <v>222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01"/>
      <c r="AG149" s="101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01"/>
      <c r="BD149" s="101"/>
      <c r="BE149" s="101"/>
      <c r="BF149" s="101"/>
      <c r="BG149" s="101"/>
      <c r="BH149" s="101"/>
      <c r="BI149" s="101"/>
    </row>
    <row r="150" spans="1:61" ht="13.5" hidden="1" customHeight="1" x14ac:dyDescent="0.2">
      <c r="A150" s="84" t="s">
        <v>223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01"/>
      <c r="BD150" s="101"/>
      <c r="BE150" s="101"/>
      <c r="BF150" s="101"/>
      <c r="BG150" s="101"/>
      <c r="BH150" s="101"/>
      <c r="BI150" s="101"/>
    </row>
    <row r="151" spans="1:61" ht="13.5" hidden="1" customHeight="1" x14ac:dyDescent="0.2">
      <c r="A151" s="84" t="s">
        <v>224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01"/>
      <c r="BD151" s="101"/>
      <c r="BE151" s="101"/>
      <c r="BF151" s="101"/>
      <c r="BG151" s="101"/>
      <c r="BH151" s="101"/>
      <c r="BI151" s="101"/>
    </row>
    <row r="152" spans="1:61" ht="13.5" hidden="1" customHeight="1" x14ac:dyDescent="0.2">
      <c r="A152" s="84" t="s">
        <v>225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01"/>
      <c r="BD152" s="101"/>
      <c r="BE152" s="101"/>
      <c r="BF152" s="101"/>
      <c r="BG152" s="101"/>
      <c r="BH152" s="101"/>
      <c r="BI152" s="101"/>
    </row>
    <row r="153" spans="1:61" ht="13.5" hidden="1" customHeight="1" x14ac:dyDescent="0.2">
      <c r="A153" s="84" t="s">
        <v>226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01"/>
      <c r="BD153" s="101"/>
      <c r="BE153" s="101"/>
      <c r="BF153" s="101"/>
      <c r="BG153" s="101"/>
      <c r="BH153" s="101"/>
      <c r="BI153" s="101"/>
    </row>
    <row r="154" spans="1:61" ht="13.5" hidden="1" customHeight="1" x14ac:dyDescent="0.2">
      <c r="A154" s="84" t="s">
        <v>227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01"/>
      <c r="BD154" s="101"/>
      <c r="BE154" s="101"/>
      <c r="BF154" s="101"/>
      <c r="BG154" s="101"/>
      <c r="BH154" s="101"/>
      <c r="BI154" s="101"/>
    </row>
    <row r="155" spans="1:61" ht="13.5" hidden="1" customHeight="1" x14ac:dyDescent="0.2">
      <c r="A155" s="84" t="s">
        <v>228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01"/>
      <c r="BD155" s="101"/>
      <c r="BE155" s="101"/>
      <c r="BF155" s="101"/>
      <c r="BG155" s="101"/>
      <c r="BH155" s="101"/>
      <c r="BI155" s="101"/>
    </row>
    <row r="156" spans="1:61" ht="13.5" hidden="1" customHeight="1" x14ac:dyDescent="0.2">
      <c r="A156" s="84" t="s">
        <v>229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01"/>
      <c r="BD156" s="101"/>
      <c r="BE156" s="101"/>
      <c r="BF156" s="101"/>
      <c r="BG156" s="101"/>
      <c r="BH156" s="101"/>
      <c r="BI156" s="101"/>
    </row>
    <row r="157" spans="1:61" ht="13.5" hidden="1" customHeight="1" x14ac:dyDescent="0.2">
      <c r="A157" s="85" t="s">
        <v>159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01"/>
      <c r="AP157" s="101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01"/>
      <c r="BD157" s="101"/>
      <c r="BE157" s="101"/>
      <c r="BF157" s="101"/>
      <c r="BG157" s="101"/>
      <c r="BH157" s="101"/>
      <c r="BI157" s="101"/>
    </row>
    <row r="158" spans="1:61" ht="3" customHeight="1" x14ac:dyDescent="0.2"/>
    <row r="159" spans="1:61" ht="13.5" customHeight="1" x14ac:dyDescent="0.2">
      <c r="A159" s="106" t="s">
        <v>174</v>
      </c>
      <c r="B159" s="110" t="s">
        <v>258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 t="s">
        <v>243</v>
      </c>
      <c r="U159" s="110"/>
      <c r="V159" s="110"/>
      <c r="W159" s="110"/>
      <c r="X159" s="110"/>
      <c r="Y159" s="110"/>
      <c r="Z159" s="110"/>
      <c r="AA159" s="110"/>
      <c r="AB159" s="110"/>
      <c r="AC159" s="110" t="s">
        <v>244</v>
      </c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06" t="s">
        <v>245</v>
      </c>
      <c r="AR159" s="106"/>
      <c r="AS159" s="106"/>
      <c r="AT159" s="106" t="s">
        <v>246</v>
      </c>
      <c r="AU159" s="106"/>
      <c r="AV159" s="106"/>
      <c r="AW159" s="110" t="s">
        <v>159</v>
      </c>
      <c r="AX159" s="110"/>
      <c r="AY159" s="110"/>
      <c r="AZ159" s="112"/>
      <c r="BA159" s="112"/>
      <c r="BB159" s="112"/>
      <c r="BC159" s="112"/>
      <c r="BD159" s="107"/>
      <c r="BE159" s="107"/>
      <c r="BF159" s="107"/>
    </row>
    <row r="160" spans="1:61" ht="30.75" customHeight="1" x14ac:dyDescent="0.2">
      <c r="A160" s="106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 t="s">
        <v>261</v>
      </c>
      <c r="AD160" s="110"/>
      <c r="AE160" s="110"/>
      <c r="AF160" s="110"/>
      <c r="AG160" s="110"/>
      <c r="AH160" s="110"/>
      <c r="AI160" s="110"/>
      <c r="AJ160" s="110" t="s">
        <v>91</v>
      </c>
      <c r="AK160" s="110"/>
      <c r="AL160" s="110"/>
      <c r="AM160" s="110"/>
      <c r="AN160" s="110"/>
      <c r="AO160" s="110"/>
      <c r="AP160" s="110"/>
      <c r="AQ160" s="110" t="s">
        <v>252</v>
      </c>
      <c r="AR160" s="110"/>
      <c r="AS160" s="110"/>
      <c r="AT160" s="106"/>
      <c r="AU160" s="104"/>
      <c r="AV160" s="106"/>
      <c r="AW160" s="110"/>
      <c r="AX160" s="111"/>
      <c r="AY160" s="110"/>
      <c r="AZ160" s="112"/>
      <c r="BA160" s="111"/>
      <c r="BB160" s="111"/>
      <c r="BC160" s="112"/>
      <c r="BD160" s="107"/>
      <c r="BE160" s="111"/>
      <c r="BF160" s="107"/>
    </row>
    <row r="161" spans="1:59" ht="13.5" customHeight="1" x14ac:dyDescent="0.2">
      <c r="A161" s="106"/>
      <c r="B161" s="110" t="s">
        <v>159</v>
      </c>
      <c r="C161" s="110"/>
      <c r="D161" s="110"/>
      <c r="E161" s="110"/>
      <c r="F161" s="110"/>
      <c r="G161" s="110"/>
      <c r="H161" s="110" t="s">
        <v>253</v>
      </c>
      <c r="I161" s="110"/>
      <c r="J161" s="110"/>
      <c r="K161" s="110"/>
      <c r="L161" s="110"/>
      <c r="M161" s="110"/>
      <c r="N161" s="110" t="s">
        <v>254</v>
      </c>
      <c r="O161" s="110"/>
      <c r="P161" s="110"/>
      <c r="Q161" s="110"/>
      <c r="R161" s="110"/>
      <c r="S161" s="110"/>
      <c r="T161" s="110" t="s">
        <v>159</v>
      </c>
      <c r="U161" s="110"/>
      <c r="V161" s="110"/>
      <c r="W161" s="110" t="s">
        <v>253</v>
      </c>
      <c r="X161" s="110"/>
      <c r="Y161" s="110"/>
      <c r="Z161" s="110" t="s">
        <v>254</v>
      </c>
      <c r="AA161" s="110"/>
      <c r="AB161" s="110"/>
      <c r="AC161" s="110" t="s">
        <v>159</v>
      </c>
      <c r="AD161" s="110"/>
      <c r="AE161" s="110"/>
      <c r="AF161" s="110" t="s">
        <v>253</v>
      </c>
      <c r="AG161" s="110"/>
      <c r="AH161" s="110" t="s">
        <v>254</v>
      </c>
      <c r="AI161" s="110"/>
      <c r="AJ161" s="110" t="s">
        <v>159</v>
      </c>
      <c r="AK161" s="110"/>
      <c r="AL161" s="110"/>
      <c r="AM161" s="110" t="s">
        <v>253</v>
      </c>
      <c r="AN161" s="110"/>
      <c r="AO161" s="110" t="s">
        <v>254</v>
      </c>
      <c r="AP161" s="110"/>
      <c r="AQ161" s="110"/>
      <c r="AR161" s="110"/>
      <c r="AS161" s="110"/>
      <c r="AT161" s="106"/>
      <c r="AU161" s="106"/>
      <c r="AV161" s="106"/>
      <c r="AW161" s="110"/>
      <c r="AX161" s="110"/>
      <c r="AY161" s="110"/>
      <c r="AZ161" s="112"/>
      <c r="BA161" s="111"/>
      <c r="BB161" s="111"/>
      <c r="BC161" s="112"/>
      <c r="BD161" s="107"/>
      <c r="BE161" s="111"/>
      <c r="BF161" s="107"/>
    </row>
    <row r="162" spans="1:59" ht="22.5" customHeight="1" x14ac:dyDescent="0.2">
      <c r="A162" s="106"/>
      <c r="B162" s="106" t="s">
        <v>255</v>
      </c>
      <c r="C162" s="106"/>
      <c r="D162" s="106"/>
      <c r="E162" s="110" t="s">
        <v>259</v>
      </c>
      <c r="F162" s="110"/>
      <c r="G162" s="110"/>
      <c r="H162" s="106" t="s">
        <v>255</v>
      </c>
      <c r="I162" s="106"/>
      <c r="J162" s="106"/>
      <c r="K162" s="110" t="s">
        <v>259</v>
      </c>
      <c r="L162" s="110"/>
      <c r="M162" s="110"/>
      <c r="N162" s="106" t="s">
        <v>255</v>
      </c>
      <c r="O162" s="106"/>
      <c r="P162" s="106"/>
      <c r="Q162" s="110" t="s">
        <v>259</v>
      </c>
      <c r="R162" s="110"/>
      <c r="S162" s="110"/>
      <c r="T162" s="106" t="s">
        <v>255</v>
      </c>
      <c r="U162" s="106"/>
      <c r="V162" s="106"/>
      <c r="W162" s="106" t="s">
        <v>255</v>
      </c>
      <c r="X162" s="106"/>
      <c r="Y162" s="106"/>
      <c r="Z162" s="106" t="s">
        <v>255</v>
      </c>
      <c r="AA162" s="106"/>
      <c r="AB162" s="106"/>
      <c r="AC162" s="106" t="s">
        <v>255</v>
      </c>
      <c r="AD162" s="106"/>
      <c r="AE162" s="106"/>
      <c r="AF162" s="106" t="s">
        <v>255</v>
      </c>
      <c r="AG162" s="106"/>
      <c r="AH162" s="106" t="s">
        <v>255</v>
      </c>
      <c r="AI162" s="106"/>
      <c r="AJ162" s="106" t="s">
        <v>255</v>
      </c>
      <c r="AK162" s="106"/>
      <c r="AL162" s="106"/>
      <c r="AM162" s="106" t="s">
        <v>255</v>
      </c>
      <c r="AN162" s="106"/>
      <c r="AO162" s="106" t="s">
        <v>255</v>
      </c>
      <c r="AP162" s="106"/>
      <c r="AQ162" s="106" t="s">
        <v>255</v>
      </c>
      <c r="AR162" s="106"/>
      <c r="AS162" s="106"/>
      <c r="AT162" s="106" t="s">
        <v>255</v>
      </c>
      <c r="AU162" s="106"/>
      <c r="AV162" s="106"/>
      <c r="AW162" s="106" t="s">
        <v>255</v>
      </c>
      <c r="AX162" s="106"/>
      <c r="AY162" s="106"/>
      <c r="AZ162" s="112"/>
      <c r="BA162" s="112"/>
      <c r="BB162" s="112"/>
      <c r="BC162" s="112"/>
      <c r="BD162" s="107"/>
      <c r="BE162" s="107"/>
      <c r="BF162" s="107"/>
    </row>
    <row r="163" spans="1:59" ht="13.5" customHeight="1" x14ac:dyDescent="0.2">
      <c r="A163" s="75" t="s">
        <v>219</v>
      </c>
      <c r="B163" s="106">
        <v>36</v>
      </c>
      <c r="C163" s="106"/>
      <c r="D163" s="106"/>
      <c r="E163" s="106">
        <f>K163+Q163</f>
        <v>1296</v>
      </c>
      <c r="F163" s="106"/>
      <c r="G163" s="106"/>
      <c r="H163" s="108">
        <v>16.833333333333332</v>
      </c>
      <c r="I163" s="106"/>
      <c r="J163" s="106"/>
      <c r="K163" s="106">
        <f>План!M74</f>
        <v>606</v>
      </c>
      <c r="L163" s="106"/>
      <c r="M163" s="106"/>
      <c r="N163" s="108">
        <v>19.166666666666668</v>
      </c>
      <c r="O163" s="106"/>
      <c r="P163" s="106"/>
      <c r="Q163" s="106">
        <f>План!O74</f>
        <v>690</v>
      </c>
      <c r="R163" s="106"/>
      <c r="S163" s="106"/>
      <c r="T163" s="106">
        <v>1</v>
      </c>
      <c r="U163" s="106"/>
      <c r="V163" s="106"/>
      <c r="W163" s="109" t="s">
        <v>297</v>
      </c>
      <c r="X163" s="109"/>
      <c r="Y163" s="109"/>
      <c r="Z163" s="109" t="s">
        <v>298</v>
      </c>
      <c r="AA163" s="109"/>
      <c r="AB163" s="109"/>
      <c r="AC163" s="106">
        <f>AF163+AH163</f>
        <v>4</v>
      </c>
      <c r="AD163" s="106"/>
      <c r="AE163" s="106"/>
      <c r="AF163" s="106"/>
      <c r="AG163" s="106"/>
      <c r="AH163" s="106">
        <v>4</v>
      </c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>
        <v>11</v>
      </c>
      <c r="AU163" s="106"/>
      <c r="AV163" s="106"/>
      <c r="AW163" s="106">
        <f>B163+T163+AC163+AJ163+AQ163+AT163</f>
        <v>52</v>
      </c>
      <c r="AX163" s="106"/>
      <c r="AY163" s="106"/>
      <c r="AZ163" s="107"/>
      <c r="BA163" s="107"/>
      <c r="BB163" s="107"/>
      <c r="BC163" s="107"/>
      <c r="BD163" s="107"/>
      <c r="BE163" s="107"/>
      <c r="BF163" s="107"/>
    </row>
    <row r="164" spans="1:59" ht="13.5" customHeight="1" x14ac:dyDescent="0.2">
      <c r="A164" s="75" t="s">
        <v>220</v>
      </c>
      <c r="B164" s="106">
        <v>26</v>
      </c>
      <c r="C164" s="106"/>
      <c r="D164" s="106"/>
      <c r="E164" s="106">
        <f t="shared" ref="E164:E165" si="0">K164+Q164</f>
        <v>936</v>
      </c>
      <c r="F164" s="106"/>
      <c r="G164" s="106"/>
      <c r="H164" s="108">
        <v>10.666666666666666</v>
      </c>
      <c r="I164" s="106"/>
      <c r="J164" s="106"/>
      <c r="K164" s="106">
        <f>План!Q74</f>
        <v>384</v>
      </c>
      <c r="L164" s="106"/>
      <c r="M164" s="106"/>
      <c r="N164" s="108">
        <v>15.333333333333334</v>
      </c>
      <c r="O164" s="106"/>
      <c r="P164" s="106"/>
      <c r="Q164" s="106">
        <f>План!S74</f>
        <v>552</v>
      </c>
      <c r="R164" s="106"/>
      <c r="S164" s="106"/>
      <c r="T164" s="106">
        <v>2</v>
      </c>
      <c r="U164" s="106"/>
      <c r="V164" s="106"/>
      <c r="W164" s="106">
        <v>1</v>
      </c>
      <c r="X164" s="106"/>
      <c r="Y164" s="106"/>
      <c r="Z164" s="106">
        <v>1</v>
      </c>
      <c r="AA164" s="106"/>
      <c r="AB164" s="106"/>
      <c r="AC164" s="106">
        <f t="shared" ref="AC164:AC165" si="1">AF164+AH164</f>
        <v>13</v>
      </c>
      <c r="AD164" s="106"/>
      <c r="AE164" s="106"/>
      <c r="AF164" s="108">
        <v>5.333333333333333</v>
      </c>
      <c r="AG164" s="106"/>
      <c r="AH164" s="108">
        <v>7.666666666666667</v>
      </c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>
        <v>11</v>
      </c>
      <c r="AU164" s="106"/>
      <c r="AV164" s="106"/>
      <c r="AW164" s="106">
        <f t="shared" ref="AW164:AW165" si="2">B164+T164+AC164+AJ164+AQ164+AT164</f>
        <v>52</v>
      </c>
      <c r="AX164" s="106"/>
      <c r="AY164" s="106"/>
      <c r="AZ164" s="107"/>
      <c r="BA164" s="107"/>
      <c r="BB164" s="107"/>
      <c r="BC164" s="107"/>
      <c r="BD164" s="107"/>
      <c r="BE164" s="107"/>
      <c r="BF164" s="107"/>
    </row>
    <row r="165" spans="1:59" ht="13.5" customHeight="1" x14ac:dyDescent="0.2">
      <c r="A165" s="75" t="s">
        <v>221</v>
      </c>
      <c r="B165" s="106">
        <v>11</v>
      </c>
      <c r="C165" s="106"/>
      <c r="D165" s="106"/>
      <c r="E165" s="106">
        <f t="shared" si="0"/>
        <v>396</v>
      </c>
      <c r="F165" s="106"/>
      <c r="G165" s="106"/>
      <c r="H165" s="106">
        <v>11</v>
      </c>
      <c r="I165" s="106"/>
      <c r="J165" s="106"/>
      <c r="K165" s="106">
        <f>План!U74</f>
        <v>396</v>
      </c>
      <c r="L165" s="106"/>
      <c r="M165" s="106"/>
      <c r="N165" s="106"/>
      <c r="O165" s="106"/>
      <c r="P165" s="106"/>
      <c r="Q165" s="106"/>
      <c r="R165" s="106"/>
      <c r="S165" s="106"/>
      <c r="T165" s="106">
        <v>2</v>
      </c>
      <c r="U165" s="106"/>
      <c r="V165" s="106"/>
      <c r="W165" s="106">
        <v>2</v>
      </c>
      <c r="X165" s="106"/>
      <c r="Y165" s="106"/>
      <c r="Z165" s="106"/>
      <c r="AA165" s="106"/>
      <c r="AB165" s="106"/>
      <c r="AC165" s="106">
        <f t="shared" si="1"/>
        <v>7</v>
      </c>
      <c r="AD165" s="106"/>
      <c r="AE165" s="106"/>
      <c r="AF165" s="108">
        <v>6</v>
      </c>
      <c r="AG165" s="106"/>
      <c r="AH165" s="109" t="s">
        <v>4</v>
      </c>
      <c r="AI165" s="109"/>
      <c r="AJ165" s="106">
        <v>18</v>
      </c>
      <c r="AK165" s="106"/>
      <c r="AL165" s="106"/>
      <c r="AM165" s="106"/>
      <c r="AN165" s="106"/>
      <c r="AO165" s="106">
        <v>18</v>
      </c>
      <c r="AP165" s="106"/>
      <c r="AQ165" s="106">
        <v>3</v>
      </c>
      <c r="AR165" s="106"/>
      <c r="AS165" s="106"/>
      <c r="AT165" s="106">
        <v>2</v>
      </c>
      <c r="AU165" s="106"/>
      <c r="AV165" s="106"/>
      <c r="AW165" s="106">
        <f t="shared" si="2"/>
        <v>43</v>
      </c>
      <c r="AX165" s="106"/>
      <c r="AY165" s="106"/>
      <c r="AZ165" s="107"/>
      <c r="BA165" s="107"/>
      <c r="BB165" s="107"/>
      <c r="BC165" s="107"/>
      <c r="BD165" s="107"/>
      <c r="BE165" s="107"/>
      <c r="BF165" s="107"/>
    </row>
    <row r="166" spans="1:59" ht="13.5" hidden="1" customHeight="1" x14ac:dyDescent="0.2">
      <c r="A166" s="75" t="s">
        <v>222</v>
      </c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>
        <f t="shared" ref="AW166:AW168" si="3">B166+T166+AC166+AJ166+AQ166+AT166</f>
        <v>0</v>
      </c>
      <c r="AX166" s="106"/>
      <c r="AY166" s="106"/>
      <c r="AZ166" s="107"/>
      <c r="BA166" s="107"/>
      <c r="BB166" s="107"/>
      <c r="BC166" s="107"/>
      <c r="BD166" s="107"/>
      <c r="BE166" s="107"/>
      <c r="BF166" s="107"/>
    </row>
    <row r="167" spans="1:59" ht="13.5" hidden="1" customHeight="1" x14ac:dyDescent="0.2">
      <c r="A167" s="75" t="s">
        <v>223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>
        <f t="shared" si="3"/>
        <v>0</v>
      </c>
      <c r="AX167" s="106"/>
      <c r="AY167" s="106"/>
      <c r="AZ167" s="107"/>
      <c r="BA167" s="107"/>
      <c r="BB167" s="107"/>
      <c r="BC167" s="107"/>
      <c r="BD167" s="107"/>
      <c r="BE167" s="107"/>
      <c r="BF167" s="107"/>
    </row>
    <row r="168" spans="1:59" ht="13.5" customHeight="1" x14ac:dyDescent="0.2">
      <c r="A168" s="86" t="s">
        <v>159</v>
      </c>
      <c r="B168" s="105">
        <f t="shared" ref="B168" si="4">SUM(B163:D165)</f>
        <v>73</v>
      </c>
      <c r="C168" s="105"/>
      <c r="D168" s="105"/>
      <c r="E168" s="105">
        <f t="shared" ref="E168" si="5">SUM(E163:G165)</f>
        <v>2628</v>
      </c>
      <c r="F168" s="105"/>
      <c r="G168" s="105"/>
      <c r="H168" s="105"/>
      <c r="I168" s="105"/>
      <c r="J168" s="105"/>
      <c r="K168" s="105">
        <f t="shared" ref="K168" si="6">SUM(K163:M165)</f>
        <v>1386</v>
      </c>
      <c r="L168" s="105"/>
      <c r="M168" s="105"/>
      <c r="N168" s="105"/>
      <c r="O168" s="105"/>
      <c r="P168" s="105"/>
      <c r="Q168" s="105">
        <f t="shared" ref="Q168" si="7">SUM(Q163:S165)</f>
        <v>1242</v>
      </c>
      <c r="R168" s="105"/>
      <c r="S168" s="105"/>
      <c r="T168" s="105">
        <f t="shared" ref="T168" si="8">SUM(T163:V165)</f>
        <v>5</v>
      </c>
      <c r="U168" s="105"/>
      <c r="V168" s="105"/>
      <c r="W168" s="105"/>
      <c r="X168" s="105"/>
      <c r="Y168" s="105"/>
      <c r="Z168" s="105"/>
      <c r="AA168" s="105"/>
      <c r="AB168" s="105"/>
      <c r="AC168" s="105">
        <f>SUM(AC163:AE165)</f>
        <v>24</v>
      </c>
      <c r="AD168" s="105"/>
      <c r="AE168" s="105"/>
      <c r="AF168" s="105"/>
      <c r="AG168" s="105"/>
      <c r="AH168" s="105"/>
      <c r="AI168" s="105"/>
      <c r="AJ168" s="105">
        <v>18</v>
      </c>
      <c r="AK168" s="105"/>
      <c r="AL168" s="105"/>
      <c r="AM168" s="105"/>
      <c r="AN168" s="105"/>
      <c r="AO168" s="105"/>
      <c r="AP168" s="105"/>
      <c r="AQ168" s="105">
        <v>3</v>
      </c>
      <c r="AR168" s="105"/>
      <c r="AS168" s="105"/>
      <c r="AT168" s="105">
        <v>24</v>
      </c>
      <c r="AU168" s="105"/>
      <c r="AV168" s="105"/>
      <c r="AW168" s="106">
        <f t="shared" si="3"/>
        <v>147</v>
      </c>
      <c r="AX168" s="106"/>
      <c r="AY168" s="106"/>
      <c r="AZ168" s="107"/>
      <c r="BA168" s="107"/>
      <c r="BB168" s="107"/>
      <c r="BC168" s="107"/>
      <c r="BD168" s="107"/>
      <c r="BE168" s="107"/>
      <c r="BF168" s="107"/>
    </row>
    <row r="169" spans="1:59" ht="13.5" hidden="1" customHeight="1" x14ac:dyDescent="0.2"/>
    <row r="170" spans="1:59" ht="13.5" hidden="1" customHeight="1" x14ac:dyDescent="0.2">
      <c r="A170" s="102" t="s">
        <v>174</v>
      </c>
      <c r="B170" s="103" t="s">
        <v>260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 t="s">
        <v>243</v>
      </c>
      <c r="U170" s="103"/>
      <c r="V170" s="103"/>
      <c r="W170" s="103"/>
      <c r="X170" s="103"/>
      <c r="Y170" s="103"/>
      <c r="Z170" s="103"/>
      <c r="AA170" s="103"/>
      <c r="AB170" s="103"/>
      <c r="AC170" s="103" t="s">
        <v>244</v>
      </c>
      <c r="AD170" s="103"/>
      <c r="AE170" s="103"/>
      <c r="AF170" s="103"/>
      <c r="AG170" s="103"/>
      <c r="AH170" s="103"/>
      <c r="AI170" s="103"/>
      <c r="AJ170" s="102" t="s">
        <v>245</v>
      </c>
      <c r="AK170" s="102"/>
      <c r="AL170" s="102"/>
      <c r="AM170" s="102" t="s">
        <v>246</v>
      </c>
      <c r="AN170" s="102"/>
      <c r="AO170" s="102"/>
      <c r="AP170" s="103" t="s">
        <v>159</v>
      </c>
      <c r="AQ170" s="103"/>
      <c r="AR170" s="103"/>
      <c r="AS170" s="103" t="s">
        <v>247</v>
      </c>
      <c r="AT170" s="103"/>
      <c r="AU170" s="103"/>
      <c r="AV170" s="103"/>
      <c r="AW170" s="102" t="s">
        <v>248</v>
      </c>
      <c r="AX170" s="102"/>
      <c r="AY170" s="102"/>
      <c r="AZ170" s="87"/>
      <c r="BA170" s="88"/>
      <c r="BB170" s="88"/>
      <c r="BC170" s="89"/>
      <c r="BD170" s="89"/>
      <c r="BE170" s="88"/>
      <c r="BF170" s="89"/>
      <c r="BG170" s="88"/>
    </row>
    <row r="171" spans="1:59" ht="13.5" hidden="1" customHeight="1" x14ac:dyDescent="0.2">
      <c r="A171" s="102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 t="s">
        <v>91</v>
      </c>
      <c r="AD171" s="103"/>
      <c r="AE171" s="103"/>
      <c r="AF171" s="103"/>
      <c r="AG171" s="103"/>
      <c r="AH171" s="103"/>
      <c r="AI171" s="103"/>
      <c r="AJ171" s="103" t="s">
        <v>252</v>
      </c>
      <c r="AK171" s="103"/>
      <c r="AL171" s="103"/>
      <c r="AM171" s="102"/>
      <c r="AN171" s="104"/>
      <c r="AO171" s="102"/>
      <c r="AP171" s="103"/>
      <c r="AQ171" s="104"/>
      <c r="AR171" s="103"/>
      <c r="AS171" s="103"/>
      <c r="AT171" s="104"/>
      <c r="AU171" s="104"/>
      <c r="AV171" s="103"/>
      <c r="AW171" s="102"/>
      <c r="AX171" s="104"/>
      <c r="AY171" s="102"/>
      <c r="AZ171" s="89"/>
      <c r="BA171" s="88"/>
      <c r="BB171" s="88"/>
      <c r="BC171" s="89"/>
      <c r="BD171" s="88"/>
      <c r="BE171" s="88"/>
      <c r="BF171" s="89"/>
      <c r="BG171" s="88"/>
    </row>
    <row r="172" spans="1:59" ht="13.5" hidden="1" customHeight="1" x14ac:dyDescent="0.2">
      <c r="A172" s="102"/>
      <c r="B172" s="103" t="s">
        <v>159</v>
      </c>
      <c r="C172" s="103"/>
      <c r="D172" s="103"/>
      <c r="E172" s="103"/>
      <c r="F172" s="103"/>
      <c r="G172" s="103"/>
      <c r="H172" s="103" t="s">
        <v>253</v>
      </c>
      <c r="I172" s="103"/>
      <c r="J172" s="103"/>
      <c r="K172" s="103"/>
      <c r="L172" s="103"/>
      <c r="M172" s="103"/>
      <c r="N172" s="103" t="s">
        <v>254</v>
      </c>
      <c r="O172" s="103"/>
      <c r="P172" s="103"/>
      <c r="Q172" s="103"/>
      <c r="R172" s="103"/>
      <c r="S172" s="103"/>
      <c r="T172" s="103" t="s">
        <v>159</v>
      </c>
      <c r="U172" s="103"/>
      <c r="V172" s="103"/>
      <c r="W172" s="103" t="s">
        <v>253</v>
      </c>
      <c r="X172" s="103"/>
      <c r="Y172" s="103"/>
      <c r="Z172" s="103" t="s">
        <v>254</v>
      </c>
      <c r="AA172" s="103"/>
      <c r="AB172" s="103"/>
      <c r="AC172" s="103" t="s">
        <v>159</v>
      </c>
      <c r="AD172" s="103"/>
      <c r="AE172" s="103"/>
      <c r="AF172" s="103" t="s">
        <v>253</v>
      </c>
      <c r="AG172" s="103"/>
      <c r="AH172" s="103" t="s">
        <v>254</v>
      </c>
      <c r="AI172" s="103"/>
      <c r="AJ172" s="103"/>
      <c r="AK172" s="103"/>
      <c r="AL172" s="103"/>
      <c r="AM172" s="102"/>
      <c r="AN172" s="102"/>
      <c r="AO172" s="102"/>
      <c r="AP172" s="103"/>
      <c r="AQ172" s="103"/>
      <c r="AR172" s="103"/>
      <c r="AS172" s="103"/>
      <c r="AT172" s="104"/>
      <c r="AU172" s="104"/>
      <c r="AV172" s="103"/>
      <c r="AW172" s="102"/>
      <c r="AX172" s="104"/>
      <c r="AY172" s="102"/>
      <c r="AZ172" s="89"/>
      <c r="BA172" s="88"/>
      <c r="BB172" s="88"/>
      <c r="BC172" s="89"/>
      <c r="BD172" s="88"/>
      <c r="BE172" s="88"/>
      <c r="BF172" s="89"/>
      <c r="BG172" s="88"/>
    </row>
    <row r="173" spans="1:59" ht="13.5" hidden="1" customHeight="1" x14ac:dyDescent="0.2">
      <c r="A173" s="102"/>
      <c r="B173" s="102" t="s">
        <v>255</v>
      </c>
      <c r="C173" s="102"/>
      <c r="D173" s="102"/>
      <c r="E173" s="103" t="s">
        <v>259</v>
      </c>
      <c r="F173" s="103"/>
      <c r="G173" s="103"/>
      <c r="H173" s="102" t="s">
        <v>255</v>
      </c>
      <c r="I173" s="102"/>
      <c r="J173" s="102"/>
      <c r="K173" s="103" t="s">
        <v>259</v>
      </c>
      <c r="L173" s="103"/>
      <c r="M173" s="103"/>
      <c r="N173" s="102" t="s">
        <v>255</v>
      </c>
      <c r="O173" s="102"/>
      <c r="P173" s="102"/>
      <c r="Q173" s="103" t="s">
        <v>259</v>
      </c>
      <c r="R173" s="103"/>
      <c r="S173" s="103"/>
      <c r="T173" s="102" t="s">
        <v>255</v>
      </c>
      <c r="U173" s="102"/>
      <c r="V173" s="102"/>
      <c r="W173" s="102" t="s">
        <v>255</v>
      </c>
      <c r="X173" s="102"/>
      <c r="Y173" s="102"/>
      <c r="Z173" s="102" t="s">
        <v>255</v>
      </c>
      <c r="AA173" s="102"/>
      <c r="AB173" s="102"/>
      <c r="AC173" s="102" t="s">
        <v>255</v>
      </c>
      <c r="AD173" s="102"/>
      <c r="AE173" s="102"/>
      <c r="AF173" s="102" t="s">
        <v>255</v>
      </c>
      <c r="AG173" s="102"/>
      <c r="AH173" s="102" t="s">
        <v>255</v>
      </c>
      <c r="AI173" s="102"/>
      <c r="AJ173" s="102" t="s">
        <v>255</v>
      </c>
      <c r="AK173" s="102"/>
      <c r="AL173" s="102"/>
      <c r="AM173" s="102" t="s">
        <v>255</v>
      </c>
      <c r="AN173" s="102"/>
      <c r="AO173" s="102"/>
      <c r="AP173" s="102" t="s">
        <v>255</v>
      </c>
      <c r="AQ173" s="102"/>
      <c r="AR173" s="102"/>
      <c r="AS173" s="103"/>
      <c r="AT173" s="103"/>
      <c r="AU173" s="103"/>
      <c r="AV173" s="103"/>
      <c r="AW173" s="102"/>
      <c r="AX173" s="102"/>
      <c r="AY173" s="102"/>
      <c r="AZ173" s="89"/>
      <c r="BA173" s="88"/>
      <c r="BB173" s="88"/>
      <c r="BC173" s="89"/>
      <c r="BD173" s="88"/>
      <c r="BE173" s="88"/>
      <c r="BF173" s="89"/>
      <c r="BG173" s="88"/>
    </row>
    <row r="174" spans="1:59" ht="13.5" hidden="1" customHeight="1" x14ac:dyDescent="0.2">
      <c r="A174" s="80" t="s">
        <v>219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89"/>
      <c r="BA174" s="88"/>
      <c r="BB174" s="88"/>
      <c r="BC174" s="89"/>
      <c r="BD174" s="89"/>
      <c r="BE174" s="88"/>
      <c r="BF174" s="89"/>
      <c r="BG174" s="88"/>
    </row>
    <row r="175" spans="1:59" ht="13.5" hidden="1" customHeight="1" x14ac:dyDescent="0.2">
      <c r="A175" s="80" t="s">
        <v>220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89"/>
      <c r="BA175" s="88"/>
      <c r="BB175" s="88"/>
      <c r="BC175" s="89"/>
      <c r="BD175" s="89"/>
      <c r="BE175" s="88"/>
      <c r="BF175" s="89"/>
      <c r="BG175" s="88"/>
    </row>
    <row r="176" spans="1:59" ht="13.5" hidden="1" customHeight="1" x14ac:dyDescent="0.2">
      <c r="A176" s="80" t="s">
        <v>221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89"/>
      <c r="BA176" s="88"/>
      <c r="BB176" s="88"/>
      <c r="BC176" s="89"/>
      <c r="BD176" s="89"/>
      <c r="BE176" s="88"/>
      <c r="BF176" s="89"/>
      <c r="BG176" s="88"/>
    </row>
    <row r="177" spans="1:59" ht="13.5" hidden="1" customHeight="1" x14ac:dyDescent="0.2">
      <c r="A177" s="80" t="s">
        <v>222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89"/>
      <c r="BA177" s="88"/>
      <c r="BB177" s="88"/>
      <c r="BC177" s="89"/>
      <c r="BD177" s="89"/>
      <c r="BE177" s="88"/>
      <c r="BF177" s="89"/>
      <c r="BG177" s="88"/>
    </row>
    <row r="178" spans="1:59" ht="13.5" hidden="1" customHeight="1" x14ac:dyDescent="0.2">
      <c r="A178" s="80" t="s">
        <v>223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89"/>
      <c r="BA178" s="88"/>
      <c r="BB178" s="88"/>
      <c r="BC178" s="89"/>
      <c r="BD178" s="89"/>
      <c r="BE178" s="88"/>
      <c r="BF178" s="89"/>
      <c r="BG178" s="88"/>
    </row>
    <row r="179" spans="1:59" ht="13.5" hidden="1" customHeight="1" x14ac:dyDescent="0.2">
      <c r="A179" s="83" t="s">
        <v>159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89"/>
      <c r="BA179" s="88"/>
      <c r="BB179" s="88"/>
      <c r="BC179" s="89"/>
      <c r="BD179" s="89"/>
      <c r="BE179" s="88"/>
      <c r="BF179" s="89"/>
      <c r="BG179" s="88"/>
    </row>
  </sheetData>
  <mergeCells count="2075">
    <mergeCell ref="A2:Q2"/>
    <mergeCell ref="A3:A5"/>
    <mergeCell ref="B3:E3"/>
    <mergeCell ref="F3:F4"/>
    <mergeCell ref="G3:I3"/>
    <mergeCell ref="J3:J4"/>
    <mergeCell ref="K3:M3"/>
    <mergeCell ref="O3:R3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BA40:BA45"/>
    <mergeCell ref="B46:BA46"/>
    <mergeCell ref="A47:A52"/>
    <mergeCell ref="R47:R52"/>
    <mergeCell ref="S47:S52"/>
    <mergeCell ref="T47:T52"/>
    <mergeCell ref="AU40:AU45"/>
    <mergeCell ref="AV40:AV45"/>
    <mergeCell ref="AW40:AW45"/>
    <mergeCell ref="AX40:AX45"/>
    <mergeCell ref="AY40:AY45"/>
    <mergeCell ref="AZ40:AZ45"/>
    <mergeCell ref="T40:T45"/>
    <mergeCell ref="U40:U45"/>
    <mergeCell ref="V40:V45"/>
    <mergeCell ref="W40:W45"/>
    <mergeCell ref="AS40:AS45"/>
    <mergeCell ref="AT40:AT45"/>
    <mergeCell ref="M40:M45"/>
    <mergeCell ref="N40:N45"/>
    <mergeCell ref="O40:O45"/>
    <mergeCell ref="P40:P45"/>
    <mergeCell ref="Q40:Q45"/>
    <mergeCell ref="S40:S45"/>
    <mergeCell ref="G40:G45"/>
    <mergeCell ref="H40:H45"/>
    <mergeCell ref="I40:I45"/>
    <mergeCell ref="J40:J45"/>
    <mergeCell ref="AY47:AY52"/>
    <mergeCell ref="AZ47:AZ52"/>
    <mergeCell ref="BA47:BA52"/>
    <mergeCell ref="K40:K45"/>
    <mergeCell ref="B53:BA53"/>
    <mergeCell ref="A54:A59"/>
    <mergeCell ref="AS47:AS52"/>
    <mergeCell ref="AT47:AT52"/>
    <mergeCell ref="AU47:AU52"/>
    <mergeCell ref="AV47:AV52"/>
    <mergeCell ref="AW47:AW52"/>
    <mergeCell ref="AX47:AX52"/>
    <mergeCell ref="AR47:AR52"/>
    <mergeCell ref="AL54:AL59"/>
    <mergeCell ref="AM54:AM59"/>
    <mergeCell ref="AB54:AB59"/>
    <mergeCell ref="AC54:AC59"/>
    <mergeCell ref="AD54:AD59"/>
    <mergeCell ref="AE54:AE59"/>
    <mergeCell ref="AF54:AF59"/>
    <mergeCell ref="AG54:AG59"/>
    <mergeCell ref="V54:V59"/>
    <mergeCell ref="W54:W59"/>
    <mergeCell ref="X54:X59"/>
    <mergeCell ref="Y54:Y59"/>
    <mergeCell ref="Z54:Z59"/>
    <mergeCell ref="AA54:AA59"/>
    <mergeCell ref="S54:S59"/>
    <mergeCell ref="T54:T59"/>
    <mergeCell ref="BA54:BA59"/>
    <mergeCell ref="U54:U59"/>
    <mergeCell ref="J61:J66"/>
    <mergeCell ref="K61:K66"/>
    <mergeCell ref="L61:L66"/>
    <mergeCell ref="M61:M66"/>
    <mergeCell ref="AZ54:AZ59"/>
    <mergeCell ref="AE61:AE66"/>
    <mergeCell ref="T61:T66"/>
    <mergeCell ref="U61:U66"/>
    <mergeCell ref="V61:V66"/>
    <mergeCell ref="W61:W66"/>
    <mergeCell ref="X61:X66"/>
    <mergeCell ref="Y61:Y66"/>
    <mergeCell ref="N61:N66"/>
    <mergeCell ref="O61:O66"/>
    <mergeCell ref="P61:P66"/>
    <mergeCell ref="Q61:Q66"/>
    <mergeCell ref="R61:R66"/>
    <mergeCell ref="S61:S66"/>
    <mergeCell ref="B60:BA60"/>
    <mergeCell ref="A61:A66"/>
    <mergeCell ref="B61:B66"/>
    <mergeCell ref="C61:C66"/>
    <mergeCell ref="D61:D66"/>
    <mergeCell ref="E61:E66"/>
    <mergeCell ref="F61:F66"/>
    <mergeCell ref="G61:G66"/>
    <mergeCell ref="AT54:AT59"/>
    <mergeCell ref="AU54:AU59"/>
    <mergeCell ref="AV54:AV59"/>
    <mergeCell ref="AW54:AW59"/>
    <mergeCell ref="AX54:AX59"/>
    <mergeCell ref="AY54:AY59"/>
    <mergeCell ref="AN54:AN59"/>
    <mergeCell ref="AO54:AO59"/>
    <mergeCell ref="AP54:AP59"/>
    <mergeCell ref="AQ54:AQ59"/>
    <mergeCell ref="AR54:AR59"/>
    <mergeCell ref="AS54:AS59"/>
    <mergeCell ref="AH54:AH59"/>
    <mergeCell ref="AI54:AI59"/>
    <mergeCell ref="AJ54:AJ59"/>
    <mergeCell ref="AK54:AK59"/>
    <mergeCell ref="AJ61:AJ66"/>
    <mergeCell ref="AK61:AK66"/>
    <mergeCell ref="Z61:Z66"/>
    <mergeCell ref="AA61:AA66"/>
    <mergeCell ref="AB61:AB66"/>
    <mergeCell ref="AC61:AC66"/>
    <mergeCell ref="AD61:AD66"/>
    <mergeCell ref="H61:H66"/>
    <mergeCell ref="I61:I66"/>
    <mergeCell ref="F68:F73"/>
    <mergeCell ref="G68:G73"/>
    <mergeCell ref="H68:H73"/>
    <mergeCell ref="I68:I73"/>
    <mergeCell ref="J68:J73"/>
    <mergeCell ref="K68:K73"/>
    <mergeCell ref="AX61:AX66"/>
    <mergeCell ref="AY61:AY66"/>
    <mergeCell ref="AZ61:AZ66"/>
    <mergeCell ref="BA61:BA66"/>
    <mergeCell ref="B67:BA67"/>
    <mergeCell ref="A68:A73"/>
    <mergeCell ref="B68:B73"/>
    <mergeCell ref="C68:C73"/>
    <mergeCell ref="D68:D73"/>
    <mergeCell ref="E68:E73"/>
    <mergeCell ref="AR61:AR66"/>
    <mergeCell ref="AS61:AS66"/>
    <mergeCell ref="AT61:AT66"/>
    <mergeCell ref="AU61:AU66"/>
    <mergeCell ref="AV61:AV66"/>
    <mergeCell ref="AW61:AW66"/>
    <mergeCell ref="AL61:AL66"/>
    <mergeCell ref="AM61:AM66"/>
    <mergeCell ref="AN61:AN66"/>
    <mergeCell ref="AO61:AO66"/>
    <mergeCell ref="AP61:AP66"/>
    <mergeCell ref="AQ61:AQ66"/>
    <mergeCell ref="AF61:AF66"/>
    <mergeCell ref="AG61:AG66"/>
    <mergeCell ref="AH61:AH66"/>
    <mergeCell ref="AI61:AI66"/>
    <mergeCell ref="AH68:AH73"/>
    <mergeCell ref="AI68:AI73"/>
    <mergeCell ref="X68:X73"/>
    <mergeCell ref="Y68:Y73"/>
    <mergeCell ref="Z68:Z73"/>
    <mergeCell ref="AA68:AA73"/>
    <mergeCell ref="AB68:AB73"/>
    <mergeCell ref="AC68:AC73"/>
    <mergeCell ref="R68:R73"/>
    <mergeCell ref="S68:S73"/>
    <mergeCell ref="T68:T73"/>
    <mergeCell ref="U68:U73"/>
    <mergeCell ref="V68:V73"/>
    <mergeCell ref="W68:W73"/>
    <mergeCell ref="L68:L73"/>
    <mergeCell ref="M68:M73"/>
    <mergeCell ref="N68:N73"/>
    <mergeCell ref="O68:O73"/>
    <mergeCell ref="P68:P73"/>
    <mergeCell ref="Q68:Q73"/>
    <mergeCell ref="B74:BA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AV68:AV73"/>
    <mergeCell ref="AW68:AW73"/>
    <mergeCell ref="AX68:AX73"/>
    <mergeCell ref="AY68:AY73"/>
    <mergeCell ref="AZ68:AZ73"/>
    <mergeCell ref="BA68:BA73"/>
    <mergeCell ref="AP68:AP73"/>
    <mergeCell ref="AQ68:AQ73"/>
    <mergeCell ref="AR68:AR73"/>
    <mergeCell ref="AS68:AS73"/>
    <mergeCell ref="AT68:AT73"/>
    <mergeCell ref="AU68:AU73"/>
    <mergeCell ref="AJ68:AJ73"/>
    <mergeCell ref="AK68:AK73"/>
    <mergeCell ref="AL68:AL73"/>
    <mergeCell ref="AM68:AM73"/>
    <mergeCell ref="AN68:AN73"/>
    <mergeCell ref="AO68:AO73"/>
    <mergeCell ref="AD68:AD73"/>
    <mergeCell ref="AE68:AE73"/>
    <mergeCell ref="AF68:AF73"/>
    <mergeCell ref="AG68:AG73"/>
    <mergeCell ref="AF75:AF80"/>
    <mergeCell ref="AG75:AG80"/>
    <mergeCell ref="V75:V80"/>
    <mergeCell ref="W75:W80"/>
    <mergeCell ref="X75:X80"/>
    <mergeCell ref="Y75:Y80"/>
    <mergeCell ref="Z75:Z80"/>
    <mergeCell ref="AA75:AA80"/>
    <mergeCell ref="P75:P80"/>
    <mergeCell ref="Q75:Q80"/>
    <mergeCell ref="R75:R80"/>
    <mergeCell ref="S75:S80"/>
    <mergeCell ref="T75:T80"/>
    <mergeCell ref="U75:U80"/>
    <mergeCell ref="J75:J80"/>
    <mergeCell ref="K75:K80"/>
    <mergeCell ref="L75:L80"/>
    <mergeCell ref="M75:M80"/>
    <mergeCell ref="N75:N80"/>
    <mergeCell ref="O75:O80"/>
    <mergeCell ref="AZ75:AZ80"/>
    <mergeCell ref="BA75:BA80"/>
    <mergeCell ref="B81:BA81"/>
    <mergeCell ref="A82:A87"/>
    <mergeCell ref="B82:B87"/>
    <mergeCell ref="C82:C87"/>
    <mergeCell ref="D82:D87"/>
    <mergeCell ref="E82:E87"/>
    <mergeCell ref="F82:F87"/>
    <mergeCell ref="G82:G87"/>
    <mergeCell ref="AT75:AT80"/>
    <mergeCell ref="AU75:AU80"/>
    <mergeCell ref="AV75:AV80"/>
    <mergeCell ref="AW75:AW80"/>
    <mergeCell ref="AX75:AX80"/>
    <mergeCell ref="AY75:AY80"/>
    <mergeCell ref="AN75:AN80"/>
    <mergeCell ref="AO75:AO80"/>
    <mergeCell ref="AP75:AP80"/>
    <mergeCell ref="AQ75:AQ80"/>
    <mergeCell ref="AR75:AR80"/>
    <mergeCell ref="AS75:AS80"/>
    <mergeCell ref="AH75:AH80"/>
    <mergeCell ref="AI75:AI80"/>
    <mergeCell ref="AJ75:AJ80"/>
    <mergeCell ref="AK75:AK80"/>
    <mergeCell ref="AL75:AL80"/>
    <mergeCell ref="AM75:AM80"/>
    <mergeCell ref="AB75:AB80"/>
    <mergeCell ref="AC75:AC80"/>
    <mergeCell ref="AD75:AD80"/>
    <mergeCell ref="AE75:AE80"/>
    <mergeCell ref="A89:A94"/>
    <mergeCell ref="B89:B94"/>
    <mergeCell ref="C89:C94"/>
    <mergeCell ref="D89:D94"/>
    <mergeCell ref="E89:E94"/>
    <mergeCell ref="AR82:AR87"/>
    <mergeCell ref="AS82:AS87"/>
    <mergeCell ref="AT82:AT87"/>
    <mergeCell ref="AU82:AU87"/>
    <mergeCell ref="AV82:AV87"/>
    <mergeCell ref="AW82:AW87"/>
    <mergeCell ref="AL82:AL87"/>
    <mergeCell ref="AM82:AM87"/>
    <mergeCell ref="AN82:AN87"/>
    <mergeCell ref="AO82:AO87"/>
    <mergeCell ref="AP82:AP87"/>
    <mergeCell ref="AQ82:AQ87"/>
    <mergeCell ref="AF82:AF87"/>
    <mergeCell ref="AG82:AG87"/>
    <mergeCell ref="AH82:AH87"/>
    <mergeCell ref="AI82:AI87"/>
    <mergeCell ref="AJ82:AJ87"/>
    <mergeCell ref="AK82:AK87"/>
    <mergeCell ref="Z82:Z87"/>
    <mergeCell ref="AA82:AA87"/>
    <mergeCell ref="AB82:AB87"/>
    <mergeCell ref="AC82:AC87"/>
    <mergeCell ref="AD82:AD87"/>
    <mergeCell ref="AE82:AE87"/>
    <mergeCell ref="T82:T87"/>
    <mergeCell ref="U82:U87"/>
    <mergeCell ref="V82:V87"/>
    <mergeCell ref="L89:L94"/>
    <mergeCell ref="M89:M94"/>
    <mergeCell ref="N89:N94"/>
    <mergeCell ref="O89:O94"/>
    <mergeCell ref="P89:P94"/>
    <mergeCell ref="Q89:Q94"/>
    <mergeCell ref="F89:F94"/>
    <mergeCell ref="G89:G94"/>
    <mergeCell ref="H89:H94"/>
    <mergeCell ref="I89:I94"/>
    <mergeCell ref="J89:J94"/>
    <mergeCell ref="K89:K94"/>
    <mergeCell ref="AX82:AX87"/>
    <mergeCell ref="AY82:AY87"/>
    <mergeCell ref="AZ82:AZ87"/>
    <mergeCell ref="BA82:BA87"/>
    <mergeCell ref="B88:BA88"/>
    <mergeCell ref="W82:W87"/>
    <mergeCell ref="X82:X87"/>
    <mergeCell ref="Y82:Y87"/>
    <mergeCell ref="N82:N87"/>
    <mergeCell ref="O82:O87"/>
    <mergeCell ref="P82:P87"/>
    <mergeCell ref="Q82:Q87"/>
    <mergeCell ref="R82:R87"/>
    <mergeCell ref="S82:S87"/>
    <mergeCell ref="H82:H87"/>
    <mergeCell ref="I82:I87"/>
    <mergeCell ref="J82:J87"/>
    <mergeCell ref="K82:K87"/>
    <mergeCell ref="L82:L87"/>
    <mergeCell ref="M82:M87"/>
    <mergeCell ref="AN89:AN94"/>
    <mergeCell ref="AO89:AO94"/>
    <mergeCell ref="AD89:AD94"/>
    <mergeCell ref="AE89:AE94"/>
    <mergeCell ref="AF89:AF94"/>
    <mergeCell ref="AG89:AG94"/>
    <mergeCell ref="AH89:AH94"/>
    <mergeCell ref="AI89:AI94"/>
    <mergeCell ref="X89:X94"/>
    <mergeCell ref="Y89:Y94"/>
    <mergeCell ref="Z89:Z94"/>
    <mergeCell ref="AA89:AA94"/>
    <mergeCell ref="AB89:AB94"/>
    <mergeCell ref="AC89:AC94"/>
    <mergeCell ref="R89:R94"/>
    <mergeCell ref="S89:S94"/>
    <mergeCell ref="T89:T94"/>
    <mergeCell ref="U89:U94"/>
    <mergeCell ref="V89:V94"/>
    <mergeCell ref="W89:W94"/>
    <mergeCell ref="J96:J101"/>
    <mergeCell ref="K96:K101"/>
    <mergeCell ref="L96:L101"/>
    <mergeCell ref="M96:M101"/>
    <mergeCell ref="N96:N101"/>
    <mergeCell ref="O96:O101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AV89:AV94"/>
    <mergeCell ref="AW89:AW94"/>
    <mergeCell ref="AX89:AX94"/>
    <mergeCell ref="AY89:AY94"/>
    <mergeCell ref="AZ89:AZ94"/>
    <mergeCell ref="BA89:BA94"/>
    <mergeCell ref="AP89:AP94"/>
    <mergeCell ref="AQ89:AQ94"/>
    <mergeCell ref="AR89:AR94"/>
    <mergeCell ref="AS89:AS94"/>
    <mergeCell ref="AT89:AT94"/>
    <mergeCell ref="AU89:AU94"/>
    <mergeCell ref="AJ89:AJ94"/>
    <mergeCell ref="AK89:AK94"/>
    <mergeCell ref="AL89:AL94"/>
    <mergeCell ref="AM89:AM94"/>
    <mergeCell ref="AL96:AL101"/>
    <mergeCell ref="AM96:AM101"/>
    <mergeCell ref="AB96:AB101"/>
    <mergeCell ref="AC96:AC101"/>
    <mergeCell ref="AD96:AD101"/>
    <mergeCell ref="AE96:AE101"/>
    <mergeCell ref="AF96:AF101"/>
    <mergeCell ref="AG96:AG101"/>
    <mergeCell ref="V96:V101"/>
    <mergeCell ref="W96:W101"/>
    <mergeCell ref="X96:X101"/>
    <mergeCell ref="Y96:Y101"/>
    <mergeCell ref="Z96:Z101"/>
    <mergeCell ref="AA96:AA101"/>
    <mergeCell ref="P96:P101"/>
    <mergeCell ref="Q96:Q101"/>
    <mergeCell ref="R96:R101"/>
    <mergeCell ref="S96:S101"/>
    <mergeCell ref="T96:T101"/>
    <mergeCell ref="U96:U101"/>
    <mergeCell ref="H103:H108"/>
    <mergeCell ref="I103:I108"/>
    <mergeCell ref="J103:J108"/>
    <mergeCell ref="K103:K108"/>
    <mergeCell ref="L103:L108"/>
    <mergeCell ref="M103:M108"/>
    <mergeCell ref="AZ96:AZ101"/>
    <mergeCell ref="BA96:BA101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AT96:AT101"/>
    <mergeCell ref="AU96:AU101"/>
    <mergeCell ref="AV96:AV101"/>
    <mergeCell ref="AW96:AW101"/>
    <mergeCell ref="AX96:AX101"/>
    <mergeCell ref="AY96:AY101"/>
    <mergeCell ref="AN96:AN101"/>
    <mergeCell ref="AO96:AO101"/>
    <mergeCell ref="AP96:AP101"/>
    <mergeCell ref="AQ96:AQ101"/>
    <mergeCell ref="AR96:AR101"/>
    <mergeCell ref="AS96:AS101"/>
    <mergeCell ref="AH96:AH101"/>
    <mergeCell ref="AI96:AI101"/>
    <mergeCell ref="AJ96:AJ101"/>
    <mergeCell ref="AK96:AK101"/>
    <mergeCell ref="AJ103:AJ108"/>
    <mergeCell ref="AK103:AK108"/>
    <mergeCell ref="Z103:Z108"/>
    <mergeCell ref="AA103:AA108"/>
    <mergeCell ref="AB103:AB108"/>
    <mergeCell ref="AC103:AC108"/>
    <mergeCell ref="AD103:AD108"/>
    <mergeCell ref="AE103:AE108"/>
    <mergeCell ref="T103:T108"/>
    <mergeCell ref="U103:U108"/>
    <mergeCell ref="V103:V108"/>
    <mergeCell ref="W103:W108"/>
    <mergeCell ref="X103:X108"/>
    <mergeCell ref="Y103:Y108"/>
    <mergeCell ref="N103:N108"/>
    <mergeCell ref="O103:O108"/>
    <mergeCell ref="P103:P108"/>
    <mergeCell ref="Q103:Q108"/>
    <mergeCell ref="R103:R108"/>
    <mergeCell ref="S103:S108"/>
    <mergeCell ref="F110:F115"/>
    <mergeCell ref="G110:G115"/>
    <mergeCell ref="H110:H115"/>
    <mergeCell ref="I110:I115"/>
    <mergeCell ref="J110:J115"/>
    <mergeCell ref="K110:K115"/>
    <mergeCell ref="AX103:AX108"/>
    <mergeCell ref="AY103:AY108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AR103:AR108"/>
    <mergeCell ref="AS103:AS108"/>
    <mergeCell ref="AT103:AT108"/>
    <mergeCell ref="AU103:AU108"/>
    <mergeCell ref="AV103:AV108"/>
    <mergeCell ref="AW103:AW108"/>
    <mergeCell ref="AL103:AL108"/>
    <mergeCell ref="AM103:AM108"/>
    <mergeCell ref="AN103:AN108"/>
    <mergeCell ref="AO103:AO108"/>
    <mergeCell ref="AP103:AP108"/>
    <mergeCell ref="AQ103:AQ108"/>
    <mergeCell ref="AF103:AF108"/>
    <mergeCell ref="AG103:AG108"/>
    <mergeCell ref="AH103:AH108"/>
    <mergeCell ref="AI103:AI108"/>
    <mergeCell ref="Y110:Y115"/>
    <mergeCell ref="Z110:Z115"/>
    <mergeCell ref="AA110:AA115"/>
    <mergeCell ref="AB110:AB115"/>
    <mergeCell ref="AC110:AC115"/>
    <mergeCell ref="R110:R115"/>
    <mergeCell ref="S110:S115"/>
    <mergeCell ref="T110:T115"/>
    <mergeCell ref="U110:U115"/>
    <mergeCell ref="V110:V115"/>
    <mergeCell ref="W110:W115"/>
    <mergeCell ref="L110:L115"/>
    <mergeCell ref="M110:M115"/>
    <mergeCell ref="N110:N115"/>
    <mergeCell ref="O110:O115"/>
    <mergeCell ref="P110:P115"/>
    <mergeCell ref="Q110:Q115"/>
    <mergeCell ref="A117:F117"/>
    <mergeCell ref="H117:W117"/>
    <mergeCell ref="Z117:AF117"/>
    <mergeCell ref="AS117:BL117"/>
    <mergeCell ref="H119:Q119"/>
    <mergeCell ref="Z119:AP119"/>
    <mergeCell ref="AS119:BF119"/>
    <mergeCell ref="AV110:AV115"/>
    <mergeCell ref="AW110:AW115"/>
    <mergeCell ref="AX110:AX115"/>
    <mergeCell ref="AY110:AY115"/>
    <mergeCell ref="AZ110:AZ115"/>
    <mergeCell ref="BA110:BA115"/>
    <mergeCell ref="AP110:AP115"/>
    <mergeCell ref="AQ110:AQ115"/>
    <mergeCell ref="AR110:AR115"/>
    <mergeCell ref="AS110:AS115"/>
    <mergeCell ref="AT110:AT115"/>
    <mergeCell ref="AU110:AU115"/>
    <mergeCell ref="AJ110:AJ115"/>
    <mergeCell ref="AK110:AK115"/>
    <mergeCell ref="AL110:AL115"/>
    <mergeCell ref="AM110:AM115"/>
    <mergeCell ref="AN110:AN115"/>
    <mergeCell ref="AO110:AO115"/>
    <mergeCell ref="AD110:AD115"/>
    <mergeCell ref="AE110:AE115"/>
    <mergeCell ref="AF110:AF115"/>
    <mergeCell ref="AG110:AG115"/>
    <mergeCell ref="AH110:AH115"/>
    <mergeCell ref="AI110:AI115"/>
    <mergeCell ref="X110:X11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F127:AG127"/>
    <mergeCell ref="AH127:AI127"/>
    <mergeCell ref="AJ127:AL127"/>
    <mergeCell ref="AM127:AN127"/>
    <mergeCell ref="AO127:AP127"/>
    <mergeCell ref="AQ127:AS127"/>
    <mergeCell ref="B127:G127"/>
    <mergeCell ref="H127:M127"/>
    <mergeCell ref="N127:S127"/>
    <mergeCell ref="T127:V127"/>
    <mergeCell ref="W127:Y127"/>
    <mergeCell ref="Z127:AB127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AX128:AZ128"/>
    <mergeCell ref="BA128:BC128"/>
    <mergeCell ref="Z128:AB128"/>
    <mergeCell ref="AC128:AE128"/>
    <mergeCell ref="AF128:AG128"/>
    <mergeCell ref="AH128:AI128"/>
    <mergeCell ref="AJ128:AL128"/>
    <mergeCell ref="AM128:AN128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AO129:AP129"/>
    <mergeCell ref="AQ129:AS129"/>
    <mergeCell ref="AT129:AU129"/>
    <mergeCell ref="AV129:AW129"/>
    <mergeCell ref="AX129:AZ129"/>
    <mergeCell ref="BA129:BC129"/>
    <mergeCell ref="Z129:AB129"/>
    <mergeCell ref="AC129:AE129"/>
    <mergeCell ref="AF129:AG129"/>
    <mergeCell ref="AH129:AI129"/>
    <mergeCell ref="AJ129:AL129"/>
    <mergeCell ref="AM129:AN129"/>
    <mergeCell ref="AX130:AZ130"/>
    <mergeCell ref="BA130:BC130"/>
    <mergeCell ref="BD130:BF130"/>
    <mergeCell ref="BG130:BI130"/>
    <mergeCell ref="BJ130:BM130"/>
    <mergeCell ref="BN130:BP130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B132:D132"/>
    <mergeCell ref="E132:G132"/>
    <mergeCell ref="H132:J132"/>
    <mergeCell ref="K132:M132"/>
    <mergeCell ref="N132:P132"/>
    <mergeCell ref="Q132:S132"/>
    <mergeCell ref="AX131:AZ131"/>
    <mergeCell ref="BA131:BC131"/>
    <mergeCell ref="BD131:BF131"/>
    <mergeCell ref="AX132:AZ132"/>
    <mergeCell ref="BA132:BC132"/>
    <mergeCell ref="BD132:BF132"/>
    <mergeCell ref="BG131:BI131"/>
    <mergeCell ref="BJ131:BM131"/>
    <mergeCell ref="BN131:BP131"/>
    <mergeCell ref="AJ131:AL131"/>
    <mergeCell ref="AM131:AN131"/>
    <mergeCell ref="AO131:AP131"/>
    <mergeCell ref="AQ131:AS131"/>
    <mergeCell ref="AT131:AU131"/>
    <mergeCell ref="AV131:AW131"/>
    <mergeCell ref="T131:V131"/>
    <mergeCell ref="W131:Y131"/>
    <mergeCell ref="Z131:AB131"/>
    <mergeCell ref="AC131:AE131"/>
    <mergeCell ref="AF131:AG131"/>
    <mergeCell ref="AH131:AI131"/>
    <mergeCell ref="B131:D131"/>
    <mergeCell ref="E131:G131"/>
    <mergeCell ref="H131:J131"/>
    <mergeCell ref="K131:M131"/>
    <mergeCell ref="N131:P131"/>
    <mergeCell ref="Q131:S131"/>
    <mergeCell ref="BG132:BI132"/>
    <mergeCell ref="BJ132:BM132"/>
    <mergeCell ref="BN132:BP132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4:D134"/>
    <mergeCell ref="E134:G134"/>
    <mergeCell ref="H134:J134"/>
    <mergeCell ref="K134:M134"/>
    <mergeCell ref="N134:P134"/>
    <mergeCell ref="Q134:S134"/>
    <mergeCell ref="AX133:AZ133"/>
    <mergeCell ref="BA133:BC133"/>
    <mergeCell ref="BD133:BF133"/>
    <mergeCell ref="BG133:BI133"/>
    <mergeCell ref="BJ133:BM133"/>
    <mergeCell ref="BN133:BP133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B133:D133"/>
    <mergeCell ref="E133:G133"/>
    <mergeCell ref="H133:J133"/>
    <mergeCell ref="K133:M133"/>
    <mergeCell ref="N133:P133"/>
    <mergeCell ref="Q133:S133"/>
    <mergeCell ref="AX134:AZ134"/>
    <mergeCell ref="BA134:BC134"/>
    <mergeCell ref="BD134:BF134"/>
    <mergeCell ref="BG134:BI134"/>
    <mergeCell ref="BJ134:BM134"/>
    <mergeCell ref="BN134:BP134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B136:D136"/>
    <mergeCell ref="E136:G136"/>
    <mergeCell ref="H136:J136"/>
    <mergeCell ref="K136:M136"/>
    <mergeCell ref="N136:P136"/>
    <mergeCell ref="Q136:S136"/>
    <mergeCell ref="AX135:AZ135"/>
    <mergeCell ref="BA135:BC135"/>
    <mergeCell ref="BD135:BF135"/>
    <mergeCell ref="BG135:BI135"/>
    <mergeCell ref="BJ135:BM135"/>
    <mergeCell ref="BN135:BP135"/>
    <mergeCell ref="AJ135:AL135"/>
    <mergeCell ref="AM135:AN135"/>
    <mergeCell ref="AO135:AP135"/>
    <mergeCell ref="AQ135:AS135"/>
    <mergeCell ref="AT135:AU135"/>
    <mergeCell ref="AV135:AW135"/>
    <mergeCell ref="BG137:BI137"/>
    <mergeCell ref="BJ137:BM137"/>
    <mergeCell ref="BN137:BP137"/>
    <mergeCell ref="AJ137:AL137"/>
    <mergeCell ref="AM137:AN137"/>
    <mergeCell ref="AO137:AP137"/>
    <mergeCell ref="AQ137:AS137"/>
    <mergeCell ref="AT137:AU137"/>
    <mergeCell ref="AV137:AW137"/>
    <mergeCell ref="T137:V137"/>
    <mergeCell ref="T135:V135"/>
    <mergeCell ref="W135:Y135"/>
    <mergeCell ref="Z135:AB135"/>
    <mergeCell ref="AC135:AE135"/>
    <mergeCell ref="AF135:AG135"/>
    <mergeCell ref="AH135:AI135"/>
    <mergeCell ref="B135:D135"/>
    <mergeCell ref="E135:G135"/>
    <mergeCell ref="H135:J135"/>
    <mergeCell ref="K135:M135"/>
    <mergeCell ref="N135:P135"/>
    <mergeCell ref="Q135:S135"/>
    <mergeCell ref="AX136:AZ136"/>
    <mergeCell ref="BA136:BC136"/>
    <mergeCell ref="BD136:BF136"/>
    <mergeCell ref="BG136:BI136"/>
    <mergeCell ref="BJ136:BM136"/>
    <mergeCell ref="BD138:BF138"/>
    <mergeCell ref="BG138:BI138"/>
    <mergeCell ref="BJ138:BM138"/>
    <mergeCell ref="BN138:BP138"/>
    <mergeCell ref="AJ138:AL138"/>
    <mergeCell ref="AM138:AN138"/>
    <mergeCell ref="AO138:AP138"/>
    <mergeCell ref="AQ138:AS138"/>
    <mergeCell ref="AT138:AU138"/>
    <mergeCell ref="AV138:AW138"/>
    <mergeCell ref="T138:V138"/>
    <mergeCell ref="W138:Y138"/>
    <mergeCell ref="Z138:AB138"/>
    <mergeCell ref="AC138:AE138"/>
    <mergeCell ref="AF138:AG138"/>
    <mergeCell ref="AH138:AI138"/>
    <mergeCell ref="BN136:BP136"/>
    <mergeCell ref="AJ136:AL136"/>
    <mergeCell ref="AM136:AN136"/>
    <mergeCell ref="AO136:AP136"/>
    <mergeCell ref="AQ136:AS136"/>
    <mergeCell ref="AT136:AU136"/>
    <mergeCell ref="AV136:AW136"/>
    <mergeCell ref="T136:V136"/>
    <mergeCell ref="W136:Y136"/>
    <mergeCell ref="Z136:AB136"/>
    <mergeCell ref="AC136:AE136"/>
    <mergeCell ref="AF136:AG136"/>
    <mergeCell ref="AH136:AI136"/>
    <mergeCell ref="AX137:AZ137"/>
    <mergeCell ref="BA137:BC137"/>
    <mergeCell ref="BD137:BF137"/>
    <mergeCell ref="B139:D139"/>
    <mergeCell ref="E139:G139"/>
    <mergeCell ref="H139:J139"/>
    <mergeCell ref="K139:M139"/>
    <mergeCell ref="N139:P139"/>
    <mergeCell ref="Q139:S139"/>
    <mergeCell ref="AX140:AZ140"/>
    <mergeCell ref="BA140:BC140"/>
    <mergeCell ref="W137:Y137"/>
    <mergeCell ref="Z137:AB137"/>
    <mergeCell ref="AC137:AE137"/>
    <mergeCell ref="AF137:AG137"/>
    <mergeCell ref="AH137:AI137"/>
    <mergeCell ref="B137:D137"/>
    <mergeCell ref="E137:G137"/>
    <mergeCell ref="H137:J137"/>
    <mergeCell ref="K137:M137"/>
    <mergeCell ref="N137:P137"/>
    <mergeCell ref="Q137:S137"/>
    <mergeCell ref="AX138:AZ138"/>
    <mergeCell ref="BA138:BC138"/>
    <mergeCell ref="B138:D138"/>
    <mergeCell ref="E138:G138"/>
    <mergeCell ref="H138:J138"/>
    <mergeCell ref="K138:M138"/>
    <mergeCell ref="N138:P138"/>
    <mergeCell ref="Q138:S138"/>
    <mergeCell ref="AX139:AZ139"/>
    <mergeCell ref="BA139:BC139"/>
    <mergeCell ref="B140:D140"/>
    <mergeCell ref="E140:G140"/>
    <mergeCell ref="H140:J140"/>
    <mergeCell ref="BD139:BF139"/>
    <mergeCell ref="BG139:BI139"/>
    <mergeCell ref="BJ139:BM139"/>
    <mergeCell ref="BN139:BP139"/>
    <mergeCell ref="AJ139:AL139"/>
    <mergeCell ref="AM139:AN139"/>
    <mergeCell ref="AO139:AP139"/>
    <mergeCell ref="AQ139:AS139"/>
    <mergeCell ref="AT139:AU139"/>
    <mergeCell ref="AV139:AW139"/>
    <mergeCell ref="T139:V139"/>
    <mergeCell ref="W139:Y139"/>
    <mergeCell ref="Z139:AB139"/>
    <mergeCell ref="AC139:AE139"/>
    <mergeCell ref="AF139:AG139"/>
    <mergeCell ref="AH139:AI139"/>
    <mergeCell ref="BN140:BP140"/>
    <mergeCell ref="AJ140:AL140"/>
    <mergeCell ref="AM140:AN140"/>
    <mergeCell ref="AO140:AP140"/>
    <mergeCell ref="AQ140:AS140"/>
    <mergeCell ref="AT140:AU140"/>
    <mergeCell ref="AV140:AW140"/>
    <mergeCell ref="T140:V140"/>
    <mergeCell ref="W140:Y140"/>
    <mergeCell ref="Z140:AB140"/>
    <mergeCell ref="AC140:AE140"/>
    <mergeCell ref="AF140:AG140"/>
    <mergeCell ref="AH140:AI140"/>
    <mergeCell ref="BD140:BF140"/>
    <mergeCell ref="BG140:BI140"/>
    <mergeCell ref="BJ140:BM140"/>
    <mergeCell ref="BG142:BI145"/>
    <mergeCell ref="AC143:AI143"/>
    <mergeCell ref="AJ143:AP143"/>
    <mergeCell ref="AQ143:AS144"/>
    <mergeCell ref="AT143:AV144"/>
    <mergeCell ref="A141:BE141"/>
    <mergeCell ref="BF141:BL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AQ145:AS145"/>
    <mergeCell ref="AT145:AV145"/>
    <mergeCell ref="AW145:AY145"/>
    <mergeCell ref="AZ145:BB145"/>
    <mergeCell ref="K140:M140"/>
    <mergeCell ref="N140:P140"/>
    <mergeCell ref="Q140:S140"/>
    <mergeCell ref="AC145:AE145"/>
    <mergeCell ref="AF145:AG145"/>
    <mergeCell ref="AH145:AI145"/>
    <mergeCell ref="AJ145:AL145"/>
    <mergeCell ref="AM145:AN145"/>
    <mergeCell ref="AO145:AP145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Z144:AB144"/>
    <mergeCell ref="AC144:AE144"/>
    <mergeCell ref="AF144:AG144"/>
    <mergeCell ref="AH144:AI144"/>
    <mergeCell ref="AJ144:AL144"/>
    <mergeCell ref="AM144:AN144"/>
    <mergeCell ref="B144:G144"/>
    <mergeCell ref="H144:M144"/>
    <mergeCell ref="N144:S144"/>
    <mergeCell ref="T144:V144"/>
    <mergeCell ref="W144:Y144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B179:D179"/>
    <mergeCell ref="E179:G179"/>
    <mergeCell ref="H179:J179"/>
    <mergeCell ref="K179:M179"/>
    <mergeCell ref="N179:P179"/>
    <mergeCell ref="Q179:S179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</mergeCells>
  <pageMargins left="0" right="0" top="0" bottom="0" header="0" footer="0"/>
  <pageSetup paperSize="9" scale="84" fitToHeight="0" orientation="landscape" copies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Y83"/>
  <sheetViews>
    <sheetView tabSelected="1" workbookViewId="0">
      <pane ySplit="7" topLeftCell="A17" activePane="bottomLeft" state="frozenSplit"/>
      <selection pane="bottomLeft" activeCell="U88" sqref="U88"/>
    </sheetView>
  </sheetViews>
  <sheetFormatPr defaultColWidth="14.6640625" defaultRowHeight="12.75" x14ac:dyDescent="0.2"/>
  <cols>
    <col min="1" max="1" width="12.83203125" style="1" customWidth="1"/>
    <col min="2" max="2" width="35.83203125" style="1" customWidth="1"/>
    <col min="3" max="3" width="5.6640625" style="45" customWidth="1"/>
    <col min="4" max="6" width="5.6640625" style="1" customWidth="1"/>
    <col min="7" max="12" width="7.33203125" style="1" customWidth="1"/>
    <col min="13" max="24" width="6.33203125" style="1" customWidth="1"/>
    <col min="25" max="16384" width="14.6640625" style="1"/>
  </cols>
  <sheetData>
    <row r="1" spans="1:25" s="6" customFormat="1" ht="12.75" customHeight="1" x14ac:dyDescent="0.2">
      <c r="A1" s="125" t="s">
        <v>142</v>
      </c>
      <c r="B1" s="144" t="s">
        <v>144</v>
      </c>
      <c r="C1" s="163" t="s">
        <v>145</v>
      </c>
      <c r="D1" s="164"/>
      <c r="E1" s="164"/>
      <c r="F1" s="164"/>
      <c r="G1" s="145" t="s">
        <v>267</v>
      </c>
      <c r="H1" s="144"/>
      <c r="I1" s="144"/>
      <c r="J1" s="144"/>
      <c r="K1" s="144"/>
      <c r="L1" s="146"/>
      <c r="M1" s="124" t="s">
        <v>146</v>
      </c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5" s="6" customFormat="1" x14ac:dyDescent="0.2">
      <c r="A2" s="125"/>
      <c r="B2" s="144"/>
      <c r="C2" s="165"/>
      <c r="D2" s="166"/>
      <c r="E2" s="166"/>
      <c r="F2" s="166"/>
      <c r="G2" s="145"/>
      <c r="H2" s="144"/>
      <c r="I2" s="144"/>
      <c r="J2" s="144"/>
      <c r="K2" s="144"/>
      <c r="L2" s="146"/>
      <c r="M2" s="124" t="s">
        <v>147</v>
      </c>
      <c r="N2" s="125"/>
      <c r="O2" s="125"/>
      <c r="P2" s="130"/>
      <c r="Q2" s="124" t="s">
        <v>148</v>
      </c>
      <c r="R2" s="125"/>
      <c r="S2" s="125"/>
      <c r="T2" s="130"/>
      <c r="U2" s="124" t="s">
        <v>149</v>
      </c>
      <c r="V2" s="125"/>
      <c r="W2" s="125"/>
      <c r="X2" s="125"/>
    </row>
    <row r="3" spans="1:25" s="6" customFormat="1" ht="12.75" customHeight="1" x14ac:dyDescent="0.2">
      <c r="A3" s="125"/>
      <c r="B3" s="144"/>
      <c r="C3" s="131" t="s">
        <v>264</v>
      </c>
      <c r="D3" s="131" t="s">
        <v>265</v>
      </c>
      <c r="E3" s="131" t="s">
        <v>266</v>
      </c>
      <c r="F3" s="160" t="s">
        <v>268</v>
      </c>
      <c r="G3" s="161" t="s">
        <v>150</v>
      </c>
      <c r="H3" s="162" t="s">
        <v>151</v>
      </c>
      <c r="I3" s="144" t="s">
        <v>152</v>
      </c>
      <c r="J3" s="144"/>
      <c r="K3" s="144"/>
      <c r="L3" s="146"/>
      <c r="M3" s="124" t="s">
        <v>153</v>
      </c>
      <c r="N3" s="125"/>
      <c r="O3" s="125" t="s">
        <v>154</v>
      </c>
      <c r="P3" s="130"/>
      <c r="Q3" s="124" t="s">
        <v>155</v>
      </c>
      <c r="R3" s="125"/>
      <c r="S3" s="125" t="s">
        <v>156</v>
      </c>
      <c r="T3" s="130"/>
      <c r="U3" s="124" t="s">
        <v>157</v>
      </c>
      <c r="V3" s="125"/>
      <c r="W3" s="125" t="s">
        <v>158</v>
      </c>
      <c r="X3" s="125"/>
    </row>
    <row r="4" spans="1:25" s="6" customFormat="1" x14ac:dyDescent="0.2">
      <c r="A4" s="125"/>
      <c r="B4" s="144"/>
      <c r="C4" s="131"/>
      <c r="D4" s="131"/>
      <c r="E4" s="131"/>
      <c r="F4" s="160"/>
      <c r="G4" s="161"/>
      <c r="H4" s="162"/>
      <c r="I4" s="151" t="s">
        <v>159</v>
      </c>
      <c r="J4" s="125" t="s">
        <v>160</v>
      </c>
      <c r="K4" s="125"/>
      <c r="L4" s="130"/>
      <c r="M4" s="124" t="s">
        <v>299</v>
      </c>
      <c r="N4" s="125"/>
      <c r="O4" s="125" t="s">
        <v>300</v>
      </c>
      <c r="P4" s="130"/>
      <c r="Q4" s="124" t="s">
        <v>301</v>
      </c>
      <c r="R4" s="125"/>
      <c r="S4" s="125" t="s">
        <v>302</v>
      </c>
      <c r="T4" s="130"/>
      <c r="U4" s="124" t="s">
        <v>303</v>
      </c>
      <c r="V4" s="125"/>
      <c r="W4" s="125" t="s">
        <v>294</v>
      </c>
      <c r="X4" s="125"/>
    </row>
    <row r="5" spans="1:25" s="6" customFormat="1" ht="43.5" customHeight="1" x14ac:dyDescent="0.2">
      <c r="A5" s="125"/>
      <c r="B5" s="144"/>
      <c r="C5" s="131"/>
      <c r="D5" s="131"/>
      <c r="E5" s="131"/>
      <c r="F5" s="160"/>
      <c r="G5" s="161"/>
      <c r="H5" s="162"/>
      <c r="I5" s="151"/>
      <c r="J5" s="131" t="s">
        <v>161</v>
      </c>
      <c r="K5" s="131" t="s">
        <v>162</v>
      </c>
      <c r="L5" s="132" t="s">
        <v>163</v>
      </c>
      <c r="M5" s="133" t="s">
        <v>164</v>
      </c>
      <c r="N5" s="131" t="s">
        <v>152</v>
      </c>
      <c r="O5" s="131" t="s">
        <v>164</v>
      </c>
      <c r="P5" s="132" t="s">
        <v>152</v>
      </c>
      <c r="Q5" s="133" t="s">
        <v>164</v>
      </c>
      <c r="R5" s="131" t="s">
        <v>152</v>
      </c>
      <c r="S5" s="131" t="s">
        <v>164</v>
      </c>
      <c r="T5" s="132" t="s">
        <v>152</v>
      </c>
      <c r="U5" s="133" t="s">
        <v>164</v>
      </c>
      <c r="V5" s="131" t="s">
        <v>152</v>
      </c>
      <c r="W5" s="131" t="s">
        <v>164</v>
      </c>
      <c r="X5" s="131" t="s">
        <v>152</v>
      </c>
    </row>
    <row r="6" spans="1:25" s="6" customFormat="1" ht="43.5" customHeight="1" x14ac:dyDescent="0.2">
      <c r="A6" s="125"/>
      <c r="B6" s="144"/>
      <c r="C6" s="131"/>
      <c r="D6" s="131"/>
      <c r="E6" s="131"/>
      <c r="F6" s="160"/>
      <c r="G6" s="161"/>
      <c r="H6" s="162"/>
      <c r="I6" s="151"/>
      <c r="J6" s="131"/>
      <c r="K6" s="131"/>
      <c r="L6" s="132"/>
      <c r="M6" s="133"/>
      <c r="N6" s="131"/>
      <c r="O6" s="131"/>
      <c r="P6" s="132"/>
      <c r="Q6" s="133"/>
      <c r="R6" s="131"/>
      <c r="S6" s="131"/>
      <c r="T6" s="132"/>
      <c r="U6" s="133"/>
      <c r="V6" s="131"/>
      <c r="W6" s="131"/>
      <c r="X6" s="131"/>
    </row>
    <row r="7" spans="1:25" s="13" customFormat="1" x14ac:dyDescent="0.2">
      <c r="A7" s="11"/>
      <c r="B7" s="126" t="s">
        <v>295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M7" s="38">
        <f>M72/16.5</f>
        <v>52.666666666666664</v>
      </c>
      <c r="N7" s="38">
        <f>M74*6/101</f>
        <v>36</v>
      </c>
      <c r="O7" s="39">
        <f>(O72-144)/19.5</f>
        <v>53.487179487179489</v>
      </c>
      <c r="P7" s="40">
        <f>O74*6/115</f>
        <v>36</v>
      </c>
      <c r="Q7" s="41">
        <f>(Q72-192)*3/32</f>
        <v>53.0625</v>
      </c>
      <c r="R7" s="41">
        <f>(R72-192)*3/32</f>
        <v>36</v>
      </c>
      <c r="S7" s="39">
        <f>(S72-276)*3/46</f>
        <v>53.934782608695649</v>
      </c>
      <c r="T7" s="39">
        <f>(T72-276)*3/46</f>
        <v>36</v>
      </c>
      <c r="U7" s="38">
        <f>(U72-216)/11</f>
        <v>53.363636363636367</v>
      </c>
      <c r="V7" s="38">
        <f>(V72-216)/11</f>
        <v>36</v>
      </c>
      <c r="W7" s="39">
        <v>36</v>
      </c>
      <c r="X7" s="39">
        <v>36</v>
      </c>
      <c r="Y7" s="71"/>
    </row>
    <row r="8" spans="1:25" s="6" customFormat="1" ht="25.5" x14ac:dyDescent="0.2">
      <c r="A8" s="7" t="s">
        <v>280</v>
      </c>
      <c r="B8" s="8" t="s">
        <v>170</v>
      </c>
      <c r="C8" s="42"/>
      <c r="D8" s="42">
        <f t="shared" ref="D8:F8" si="0">D9+D20</f>
        <v>4</v>
      </c>
      <c r="E8" s="42">
        <f t="shared" si="0"/>
        <v>4</v>
      </c>
      <c r="F8" s="42">
        <f t="shared" si="0"/>
        <v>8</v>
      </c>
      <c r="G8" s="51">
        <f t="shared" ref="G8:V8" si="1">G9+G20</f>
        <v>2474</v>
      </c>
      <c r="H8" s="42">
        <f t="shared" si="1"/>
        <v>786</v>
      </c>
      <c r="I8" s="42">
        <f t="shared" si="1"/>
        <v>1688</v>
      </c>
      <c r="J8" s="42">
        <f t="shared" si="1"/>
        <v>1176</v>
      </c>
      <c r="K8" s="42">
        <f t="shared" si="1"/>
        <v>479</v>
      </c>
      <c r="L8" s="66">
        <f t="shared" si="1"/>
        <v>34</v>
      </c>
      <c r="M8" s="51">
        <f t="shared" si="1"/>
        <v>645</v>
      </c>
      <c r="N8" s="42">
        <f t="shared" si="1"/>
        <v>454</v>
      </c>
      <c r="O8" s="42">
        <f t="shared" si="1"/>
        <v>911</v>
      </c>
      <c r="P8" s="66">
        <f t="shared" si="1"/>
        <v>602</v>
      </c>
      <c r="Q8" s="51">
        <f t="shared" si="1"/>
        <v>412</v>
      </c>
      <c r="R8" s="42">
        <f t="shared" si="1"/>
        <v>280</v>
      </c>
      <c r="S8" s="42">
        <f t="shared" si="1"/>
        <v>460</v>
      </c>
      <c r="T8" s="66">
        <f t="shared" si="1"/>
        <v>327</v>
      </c>
      <c r="U8" s="51">
        <f t="shared" si="1"/>
        <v>46</v>
      </c>
      <c r="V8" s="42">
        <f t="shared" si="1"/>
        <v>25</v>
      </c>
      <c r="W8" s="42"/>
      <c r="X8" s="42"/>
    </row>
    <row r="9" spans="1:25" s="6" customFormat="1" x14ac:dyDescent="0.2">
      <c r="A9" s="7" t="s">
        <v>281</v>
      </c>
      <c r="B9" s="8" t="s">
        <v>0</v>
      </c>
      <c r="C9" s="42"/>
      <c r="D9" s="42">
        <f t="shared" ref="D9:F9" si="2">COUNT(D10:D19)</f>
        <v>2</v>
      </c>
      <c r="E9" s="42">
        <v>4</v>
      </c>
      <c r="F9" s="42">
        <f t="shared" si="2"/>
        <v>7</v>
      </c>
      <c r="G9" s="17">
        <f>SUM(G10:G19)</f>
        <v>1646</v>
      </c>
      <c r="H9" s="7">
        <f t="shared" ref="H9:V9" si="3">SUM(H10:H19)</f>
        <v>515</v>
      </c>
      <c r="I9" s="7">
        <f t="shared" si="3"/>
        <v>1131</v>
      </c>
      <c r="J9" s="7">
        <f t="shared" si="3"/>
        <v>735</v>
      </c>
      <c r="K9" s="7">
        <f t="shared" si="3"/>
        <v>389</v>
      </c>
      <c r="L9" s="20">
        <f t="shared" si="3"/>
        <v>8</v>
      </c>
      <c r="M9" s="17">
        <f t="shared" si="3"/>
        <v>393</v>
      </c>
      <c r="N9" s="7">
        <f t="shared" si="3"/>
        <v>275</v>
      </c>
      <c r="O9" s="7">
        <f t="shared" si="3"/>
        <v>613</v>
      </c>
      <c r="P9" s="20">
        <f t="shared" si="3"/>
        <v>414</v>
      </c>
      <c r="Q9" s="17">
        <f t="shared" si="3"/>
        <v>241</v>
      </c>
      <c r="R9" s="7">
        <f t="shared" si="3"/>
        <v>162</v>
      </c>
      <c r="S9" s="7">
        <f t="shared" si="3"/>
        <v>353</v>
      </c>
      <c r="T9" s="20">
        <f t="shared" si="3"/>
        <v>255</v>
      </c>
      <c r="U9" s="17">
        <f t="shared" si="3"/>
        <v>46</v>
      </c>
      <c r="V9" s="7">
        <f t="shared" si="3"/>
        <v>25</v>
      </c>
      <c r="W9" s="7"/>
      <c r="X9" s="7"/>
    </row>
    <row r="10" spans="1:25" x14ac:dyDescent="0.2">
      <c r="A10" s="3" t="s">
        <v>5</v>
      </c>
      <c r="B10" s="4" t="s">
        <v>6</v>
      </c>
      <c r="C10" s="9"/>
      <c r="D10" s="2">
        <v>2</v>
      </c>
      <c r="E10" s="2"/>
      <c r="F10" s="2"/>
      <c r="G10" s="16">
        <f>M10+O10+Q10+S10+U10+W10</f>
        <v>117</v>
      </c>
      <c r="H10" s="72">
        <f>G10-I10</f>
        <v>39</v>
      </c>
      <c r="I10" s="3">
        <f>N10+P10+R10+T10+V10+X10</f>
        <v>78</v>
      </c>
      <c r="J10" s="3">
        <f>I10-K10-L10</f>
        <v>78</v>
      </c>
      <c r="K10" s="3"/>
      <c r="L10" s="5"/>
      <c r="M10" s="18">
        <v>51</v>
      </c>
      <c r="N10" s="3">
        <v>34</v>
      </c>
      <c r="O10" s="3">
        <v>66</v>
      </c>
      <c r="P10" s="5">
        <v>44</v>
      </c>
      <c r="Q10" s="18"/>
      <c r="R10" s="3"/>
      <c r="S10" s="3"/>
      <c r="T10" s="5"/>
      <c r="U10" s="18"/>
      <c r="V10" s="3"/>
      <c r="W10" s="3"/>
      <c r="X10" s="2"/>
    </row>
    <row r="11" spans="1:25" x14ac:dyDescent="0.2">
      <c r="A11" s="3" t="s">
        <v>8</v>
      </c>
      <c r="B11" s="4" t="s">
        <v>9</v>
      </c>
      <c r="C11" s="9"/>
      <c r="D11" s="2"/>
      <c r="E11" s="2"/>
      <c r="F11" s="2">
        <v>4</v>
      </c>
      <c r="G11" s="16">
        <f t="shared" ref="G11:G19" si="4">M11+O11+Q11+S11+U11+W11</f>
        <v>275</v>
      </c>
      <c r="H11" s="92">
        <f t="shared" ref="H11:H23" si="5">G11-I11</f>
        <v>80</v>
      </c>
      <c r="I11" s="3">
        <f t="shared" ref="I11:I19" si="6">N11+P11+R11+T11+V11+X11</f>
        <v>195</v>
      </c>
      <c r="J11" s="3">
        <f t="shared" ref="J11:J18" si="7">I11-K11-L11</f>
        <v>195</v>
      </c>
      <c r="K11" s="3"/>
      <c r="L11" s="5"/>
      <c r="M11" s="18">
        <v>42</v>
      </c>
      <c r="N11" s="3">
        <v>30</v>
      </c>
      <c r="O11" s="3">
        <v>72</v>
      </c>
      <c r="P11" s="5">
        <v>51</v>
      </c>
      <c r="Q11" s="18">
        <v>58</v>
      </c>
      <c r="R11" s="3">
        <v>40</v>
      </c>
      <c r="S11" s="3">
        <v>103</v>
      </c>
      <c r="T11" s="5">
        <v>74</v>
      </c>
      <c r="U11" s="18"/>
      <c r="V11" s="3"/>
      <c r="W11" s="3"/>
      <c r="X11" s="2"/>
    </row>
    <row r="12" spans="1:25" x14ac:dyDescent="0.2">
      <c r="A12" s="3" t="s">
        <v>10</v>
      </c>
      <c r="B12" s="4" t="s">
        <v>11</v>
      </c>
      <c r="C12" s="9"/>
      <c r="D12" s="2"/>
      <c r="E12" s="2"/>
      <c r="F12" s="2">
        <v>4</v>
      </c>
      <c r="G12" s="16">
        <f t="shared" si="4"/>
        <v>234</v>
      </c>
      <c r="H12" s="72">
        <f t="shared" si="5"/>
        <v>78</v>
      </c>
      <c r="I12" s="3">
        <f t="shared" si="6"/>
        <v>156</v>
      </c>
      <c r="J12" s="3"/>
      <c r="K12" s="3">
        <v>156</v>
      </c>
      <c r="L12" s="5"/>
      <c r="M12" s="18">
        <v>44</v>
      </c>
      <c r="N12" s="3">
        <v>30</v>
      </c>
      <c r="O12" s="3">
        <v>95</v>
      </c>
      <c r="P12" s="5">
        <v>63</v>
      </c>
      <c r="Q12" s="18">
        <v>36</v>
      </c>
      <c r="R12" s="3">
        <v>24</v>
      </c>
      <c r="S12" s="3">
        <v>59</v>
      </c>
      <c r="T12" s="5">
        <v>39</v>
      </c>
      <c r="U12" s="18"/>
      <c r="V12" s="3"/>
      <c r="W12" s="3"/>
      <c r="X12" s="2"/>
    </row>
    <row r="13" spans="1:25" x14ac:dyDescent="0.2">
      <c r="A13" s="3" t="s">
        <v>13</v>
      </c>
      <c r="B13" s="4" t="s">
        <v>14</v>
      </c>
      <c r="C13" s="9"/>
      <c r="D13" s="2"/>
      <c r="E13" s="2"/>
      <c r="F13" s="2">
        <v>2</v>
      </c>
      <c r="G13" s="16">
        <f t="shared" si="4"/>
        <v>175</v>
      </c>
      <c r="H13" s="72">
        <f t="shared" si="5"/>
        <v>58</v>
      </c>
      <c r="I13" s="3">
        <f t="shared" si="6"/>
        <v>117</v>
      </c>
      <c r="J13" s="3">
        <f t="shared" si="7"/>
        <v>117</v>
      </c>
      <c r="K13" s="3"/>
      <c r="L13" s="5"/>
      <c r="M13" s="18">
        <v>60</v>
      </c>
      <c r="N13" s="3">
        <v>40</v>
      </c>
      <c r="O13" s="3">
        <v>115</v>
      </c>
      <c r="P13" s="5">
        <v>77</v>
      </c>
      <c r="Q13" s="18"/>
      <c r="R13" s="3"/>
      <c r="S13" s="3"/>
      <c r="T13" s="5"/>
      <c r="U13" s="18"/>
      <c r="V13" s="3"/>
      <c r="W13" s="3"/>
      <c r="X13" s="2"/>
    </row>
    <row r="14" spans="1:25" ht="25.5" x14ac:dyDescent="0.2">
      <c r="A14" s="3" t="s">
        <v>16</v>
      </c>
      <c r="B14" s="4" t="s">
        <v>17</v>
      </c>
      <c r="C14" s="9"/>
      <c r="D14" s="2">
        <v>4</v>
      </c>
      <c r="E14" s="2"/>
      <c r="F14" s="2"/>
      <c r="G14" s="16">
        <f t="shared" si="4"/>
        <v>230</v>
      </c>
      <c r="H14" s="92">
        <f t="shared" si="5"/>
        <v>74</v>
      </c>
      <c r="I14" s="3">
        <f t="shared" si="6"/>
        <v>156</v>
      </c>
      <c r="J14" s="3">
        <f t="shared" si="7"/>
        <v>156</v>
      </c>
      <c r="K14" s="3"/>
      <c r="L14" s="5"/>
      <c r="M14" s="18"/>
      <c r="N14" s="3"/>
      <c r="O14" s="3">
        <v>94</v>
      </c>
      <c r="P14" s="5">
        <v>63</v>
      </c>
      <c r="Q14" s="18">
        <v>51</v>
      </c>
      <c r="R14" s="3">
        <v>34</v>
      </c>
      <c r="S14" s="3">
        <v>85</v>
      </c>
      <c r="T14" s="5">
        <v>59</v>
      </c>
      <c r="U14" s="18"/>
      <c r="V14" s="3"/>
      <c r="W14" s="3"/>
      <c r="X14" s="2"/>
    </row>
    <row r="15" spans="1:25" x14ac:dyDescent="0.2">
      <c r="A15" s="3" t="s">
        <v>19</v>
      </c>
      <c r="B15" s="4" t="s">
        <v>20</v>
      </c>
      <c r="C15" s="9"/>
      <c r="D15" s="2"/>
      <c r="E15" s="2"/>
      <c r="F15" s="2">
        <v>2</v>
      </c>
      <c r="G15" s="16">
        <f t="shared" si="4"/>
        <v>117</v>
      </c>
      <c r="H15" s="92">
        <f t="shared" si="5"/>
        <v>39</v>
      </c>
      <c r="I15" s="3">
        <f t="shared" si="6"/>
        <v>78</v>
      </c>
      <c r="J15" s="3">
        <v>40</v>
      </c>
      <c r="K15" s="3">
        <v>39</v>
      </c>
      <c r="L15" s="5"/>
      <c r="M15" s="18">
        <v>72</v>
      </c>
      <c r="N15" s="3">
        <v>48</v>
      </c>
      <c r="O15" s="3">
        <v>45</v>
      </c>
      <c r="P15" s="5">
        <v>30</v>
      </c>
      <c r="Q15" s="18"/>
      <c r="R15" s="3"/>
      <c r="S15" s="3"/>
      <c r="T15" s="5"/>
      <c r="U15" s="18"/>
      <c r="V15" s="3"/>
      <c r="W15" s="3"/>
      <c r="X15" s="2"/>
    </row>
    <row r="16" spans="1:25" x14ac:dyDescent="0.2">
      <c r="A16" s="3" t="s">
        <v>22</v>
      </c>
      <c r="B16" s="4" t="s">
        <v>23</v>
      </c>
      <c r="C16" s="9"/>
      <c r="D16" s="2"/>
      <c r="E16" s="2"/>
      <c r="F16" s="2">
        <v>5</v>
      </c>
      <c r="G16" s="16">
        <f t="shared" si="4"/>
        <v>117</v>
      </c>
      <c r="H16" s="92">
        <f t="shared" si="5"/>
        <v>39</v>
      </c>
      <c r="I16" s="3">
        <f t="shared" si="6"/>
        <v>78</v>
      </c>
      <c r="J16" s="3">
        <f t="shared" si="7"/>
        <v>70</v>
      </c>
      <c r="K16" s="3"/>
      <c r="L16" s="5">
        <v>8</v>
      </c>
      <c r="M16" s="18"/>
      <c r="N16" s="3"/>
      <c r="O16" s="3"/>
      <c r="P16" s="5"/>
      <c r="Q16" s="18"/>
      <c r="R16" s="3"/>
      <c r="S16" s="3">
        <v>71</v>
      </c>
      <c r="T16" s="5">
        <v>53</v>
      </c>
      <c r="U16" s="18">
        <v>46</v>
      </c>
      <c r="V16" s="3">
        <v>25</v>
      </c>
      <c r="W16" s="3"/>
      <c r="X16" s="2"/>
    </row>
    <row r="17" spans="1:25" x14ac:dyDescent="0.2">
      <c r="A17" s="3" t="s">
        <v>25</v>
      </c>
      <c r="B17" s="4" t="s">
        <v>26</v>
      </c>
      <c r="C17" s="9"/>
      <c r="D17" s="2"/>
      <c r="E17" s="2"/>
      <c r="F17" s="2">
        <v>2</v>
      </c>
      <c r="G17" s="16">
        <f t="shared" si="4"/>
        <v>105</v>
      </c>
      <c r="H17" s="72">
        <f t="shared" si="5"/>
        <v>35</v>
      </c>
      <c r="I17" s="3">
        <f t="shared" si="6"/>
        <v>70</v>
      </c>
      <c r="J17" s="3">
        <f t="shared" si="7"/>
        <v>47</v>
      </c>
      <c r="K17" s="3">
        <v>23</v>
      </c>
      <c r="L17" s="5"/>
      <c r="M17" s="18">
        <v>63</v>
      </c>
      <c r="N17" s="3">
        <v>42</v>
      </c>
      <c r="O17" s="3">
        <v>42</v>
      </c>
      <c r="P17" s="5">
        <v>28</v>
      </c>
      <c r="Q17" s="18"/>
      <c r="R17" s="3"/>
      <c r="S17" s="3"/>
      <c r="T17" s="5"/>
      <c r="U17" s="18"/>
      <c r="V17" s="3"/>
      <c r="W17" s="3"/>
      <c r="X17" s="2"/>
    </row>
    <row r="18" spans="1:25" x14ac:dyDescent="0.2">
      <c r="A18" s="3" t="s">
        <v>1</v>
      </c>
      <c r="B18" s="4" t="s">
        <v>76</v>
      </c>
      <c r="C18" s="9"/>
      <c r="D18" s="2"/>
      <c r="E18" s="2">
        <v>3</v>
      </c>
      <c r="F18" s="2"/>
      <c r="G18" s="16">
        <f t="shared" si="4"/>
        <v>48</v>
      </c>
      <c r="H18" s="72">
        <f t="shared" si="5"/>
        <v>16</v>
      </c>
      <c r="I18" s="3">
        <f t="shared" si="6"/>
        <v>32</v>
      </c>
      <c r="J18" s="3">
        <f t="shared" si="7"/>
        <v>32</v>
      </c>
      <c r="K18" s="3"/>
      <c r="L18" s="5"/>
      <c r="M18" s="18"/>
      <c r="N18" s="3"/>
      <c r="O18" s="3"/>
      <c r="P18" s="5"/>
      <c r="Q18" s="18">
        <v>48</v>
      </c>
      <c r="R18" s="3">
        <v>32</v>
      </c>
      <c r="S18" s="3"/>
      <c r="T18" s="5"/>
      <c r="U18" s="18"/>
      <c r="V18" s="3"/>
      <c r="W18" s="3"/>
      <c r="X18" s="2"/>
    </row>
    <row r="19" spans="1:25" ht="13.5" customHeight="1" x14ac:dyDescent="0.2">
      <c r="A19" s="3" t="s">
        <v>262</v>
      </c>
      <c r="B19" s="93" t="s">
        <v>3</v>
      </c>
      <c r="C19" s="94"/>
      <c r="D19" s="2"/>
      <c r="E19" s="2" t="s">
        <v>293</v>
      </c>
      <c r="F19" s="2">
        <v>4</v>
      </c>
      <c r="G19" s="16">
        <f t="shared" si="4"/>
        <v>228</v>
      </c>
      <c r="H19" s="92">
        <f t="shared" si="5"/>
        <v>57</v>
      </c>
      <c r="I19" s="3">
        <f t="shared" si="6"/>
        <v>171</v>
      </c>
      <c r="J19" s="3"/>
      <c r="K19" s="3">
        <v>171</v>
      </c>
      <c r="L19" s="5"/>
      <c r="M19" s="18">
        <v>61</v>
      </c>
      <c r="N19" s="3">
        <v>51</v>
      </c>
      <c r="O19" s="3">
        <v>84</v>
      </c>
      <c r="P19" s="5">
        <v>58</v>
      </c>
      <c r="Q19" s="18">
        <v>48</v>
      </c>
      <c r="R19" s="3">
        <v>32</v>
      </c>
      <c r="S19" s="3">
        <v>35</v>
      </c>
      <c r="T19" s="5">
        <v>30</v>
      </c>
      <c r="U19" s="18"/>
      <c r="V19" s="3"/>
      <c r="W19" s="3"/>
      <c r="X19" s="2"/>
    </row>
    <row r="20" spans="1:25" s="6" customFormat="1" x14ac:dyDescent="0.2">
      <c r="A20" s="7" t="s">
        <v>282</v>
      </c>
      <c r="B20" s="8" t="s">
        <v>27</v>
      </c>
      <c r="C20" s="42"/>
      <c r="D20" s="42">
        <f t="shared" ref="D20:F20" si="8">COUNT(D21:D23)</f>
        <v>2</v>
      </c>
      <c r="E20" s="42"/>
      <c r="F20" s="42">
        <f t="shared" si="8"/>
        <v>1</v>
      </c>
      <c r="G20" s="15">
        <f>SUM(G21:G23)</f>
        <v>828</v>
      </c>
      <c r="H20" s="7">
        <f t="shared" ref="H20:T20" si="9">SUM(H21:H23)</f>
        <v>271</v>
      </c>
      <c r="I20" s="7">
        <f t="shared" si="9"/>
        <v>557</v>
      </c>
      <c r="J20" s="7">
        <f t="shared" si="9"/>
        <v>441</v>
      </c>
      <c r="K20" s="7">
        <f t="shared" si="9"/>
        <v>90</v>
      </c>
      <c r="L20" s="20">
        <f t="shared" si="9"/>
        <v>26</v>
      </c>
      <c r="M20" s="17">
        <f t="shared" si="9"/>
        <v>252</v>
      </c>
      <c r="N20" s="7">
        <f t="shared" si="9"/>
        <v>179</v>
      </c>
      <c r="O20" s="7">
        <f t="shared" si="9"/>
        <v>298</v>
      </c>
      <c r="P20" s="14">
        <f t="shared" si="9"/>
        <v>188</v>
      </c>
      <c r="Q20" s="67">
        <f t="shared" si="9"/>
        <v>171</v>
      </c>
      <c r="R20" s="7">
        <f t="shared" si="9"/>
        <v>118</v>
      </c>
      <c r="S20" s="7">
        <f t="shared" si="9"/>
        <v>107</v>
      </c>
      <c r="T20" s="20">
        <f t="shared" si="9"/>
        <v>72</v>
      </c>
      <c r="U20" s="17"/>
      <c r="V20" s="7"/>
      <c r="W20" s="7"/>
      <c r="X20" s="7"/>
    </row>
    <row r="21" spans="1:25" x14ac:dyDescent="0.2">
      <c r="A21" s="3" t="s">
        <v>29</v>
      </c>
      <c r="B21" s="4" t="s">
        <v>30</v>
      </c>
      <c r="C21" s="9"/>
      <c r="D21" s="2">
        <v>4</v>
      </c>
      <c r="E21" s="2"/>
      <c r="F21" s="2"/>
      <c r="G21" s="16">
        <f>M21+O21+Q21+S21+U21+W21</f>
        <v>435</v>
      </c>
      <c r="H21" s="92">
        <f t="shared" si="5"/>
        <v>140</v>
      </c>
      <c r="I21" s="3">
        <f>N21+P21+R21+T21+V21+X21</f>
        <v>295</v>
      </c>
      <c r="J21" s="3">
        <f>I21-K21-L21</f>
        <v>295</v>
      </c>
      <c r="K21" s="3"/>
      <c r="L21" s="5"/>
      <c r="M21" s="18">
        <v>138</v>
      </c>
      <c r="N21" s="3">
        <v>91</v>
      </c>
      <c r="O21" s="3">
        <v>94</v>
      </c>
      <c r="P21" s="5">
        <v>64</v>
      </c>
      <c r="Q21" s="18">
        <v>96</v>
      </c>
      <c r="R21" s="3">
        <v>68</v>
      </c>
      <c r="S21" s="3">
        <v>107</v>
      </c>
      <c r="T21" s="5">
        <v>72</v>
      </c>
      <c r="U21" s="18"/>
      <c r="V21" s="3"/>
      <c r="W21" s="3"/>
      <c r="X21" s="2"/>
    </row>
    <row r="22" spans="1:25" x14ac:dyDescent="0.2">
      <c r="A22" s="3" t="s">
        <v>32</v>
      </c>
      <c r="B22" s="4" t="s">
        <v>33</v>
      </c>
      <c r="C22" s="9"/>
      <c r="D22" s="2"/>
      <c r="E22" s="2"/>
      <c r="F22" s="2">
        <v>2</v>
      </c>
      <c r="G22" s="16">
        <f>M22+O22+Q22+S22+U22+W22</f>
        <v>135</v>
      </c>
      <c r="H22" s="92">
        <f t="shared" si="5"/>
        <v>45</v>
      </c>
      <c r="I22" s="3">
        <f>N22+P22+R22+T22+V22+X22</f>
        <v>90</v>
      </c>
      <c r="J22" s="3"/>
      <c r="K22" s="3">
        <v>90</v>
      </c>
      <c r="L22" s="5"/>
      <c r="M22" s="18">
        <v>45</v>
      </c>
      <c r="N22" s="3">
        <v>30</v>
      </c>
      <c r="O22" s="3">
        <v>90</v>
      </c>
      <c r="P22" s="5">
        <v>60</v>
      </c>
      <c r="Q22" s="18"/>
      <c r="R22" s="3"/>
      <c r="S22" s="3"/>
      <c r="T22" s="5"/>
      <c r="U22" s="18"/>
      <c r="V22" s="3"/>
      <c r="W22" s="3"/>
      <c r="X22" s="2"/>
    </row>
    <row r="23" spans="1:25" x14ac:dyDescent="0.2">
      <c r="A23" s="3" t="s">
        <v>35</v>
      </c>
      <c r="B23" s="4" t="s">
        <v>36</v>
      </c>
      <c r="C23" s="9"/>
      <c r="D23" s="2">
        <v>3</v>
      </c>
      <c r="E23" s="2"/>
      <c r="F23" s="2"/>
      <c r="G23" s="16">
        <f>M23+O23+Q23+S23+U23+W23</f>
        <v>258</v>
      </c>
      <c r="H23" s="92">
        <f t="shared" si="5"/>
        <v>86</v>
      </c>
      <c r="I23" s="3">
        <f>N23+P23+R23+T23+V23+X23</f>
        <v>172</v>
      </c>
      <c r="J23" s="3">
        <f>I23-K23-L23</f>
        <v>146</v>
      </c>
      <c r="K23" s="3"/>
      <c r="L23" s="5">
        <v>26</v>
      </c>
      <c r="M23" s="18">
        <v>69</v>
      </c>
      <c r="N23" s="3">
        <v>58</v>
      </c>
      <c r="O23" s="3">
        <v>114</v>
      </c>
      <c r="P23" s="5">
        <v>64</v>
      </c>
      <c r="Q23" s="18">
        <v>75</v>
      </c>
      <c r="R23" s="3">
        <v>50</v>
      </c>
      <c r="S23" s="3"/>
      <c r="T23" s="5"/>
      <c r="U23" s="18"/>
      <c r="V23" s="3"/>
      <c r="W23" s="3"/>
      <c r="X23" s="2"/>
    </row>
    <row r="24" spans="1:25" s="6" customFormat="1" ht="25.5" x14ac:dyDescent="0.2">
      <c r="A24" s="7" t="s">
        <v>283</v>
      </c>
      <c r="B24" s="8" t="s">
        <v>171</v>
      </c>
      <c r="C24" s="42">
        <f>C25+C39</f>
        <v>4</v>
      </c>
      <c r="D24" s="42">
        <f t="shared" ref="D24:U24" si="10">D25+D39</f>
        <v>11</v>
      </c>
      <c r="E24" s="42">
        <f t="shared" si="10"/>
        <v>8</v>
      </c>
      <c r="F24" s="52">
        <f t="shared" si="10"/>
        <v>8</v>
      </c>
      <c r="G24" s="51">
        <f t="shared" si="10"/>
        <v>2930</v>
      </c>
      <c r="H24" s="42">
        <f t="shared" si="10"/>
        <v>478</v>
      </c>
      <c r="I24" s="42">
        <f t="shared" si="10"/>
        <v>2452</v>
      </c>
      <c r="J24" s="42">
        <f t="shared" si="10"/>
        <v>486</v>
      </c>
      <c r="K24" s="42">
        <f t="shared" si="10"/>
        <v>408</v>
      </c>
      <c r="L24" s="66">
        <f t="shared" si="10"/>
        <v>58</v>
      </c>
      <c r="M24" s="51">
        <f t="shared" si="10"/>
        <v>224</v>
      </c>
      <c r="N24" s="42">
        <f t="shared" si="10"/>
        <v>152</v>
      </c>
      <c r="O24" s="42">
        <f t="shared" si="10"/>
        <v>276</v>
      </c>
      <c r="P24" s="66">
        <f t="shared" si="10"/>
        <v>232</v>
      </c>
      <c r="Q24" s="51">
        <f t="shared" si="10"/>
        <v>346</v>
      </c>
      <c r="R24" s="42">
        <f t="shared" si="10"/>
        <v>296</v>
      </c>
      <c r="S24" s="42">
        <f t="shared" si="10"/>
        <v>643</v>
      </c>
      <c r="T24" s="66">
        <f t="shared" si="10"/>
        <v>501</v>
      </c>
      <c r="U24" s="51">
        <f t="shared" si="10"/>
        <v>757</v>
      </c>
      <c r="V24" s="42">
        <f>V25+V39</f>
        <v>587</v>
      </c>
      <c r="W24" s="42"/>
      <c r="X24" s="42"/>
    </row>
    <row r="25" spans="1:25" s="6" customFormat="1" x14ac:dyDescent="0.2">
      <c r="A25" s="7" t="s">
        <v>284</v>
      </c>
      <c r="B25" s="8" t="s">
        <v>37</v>
      </c>
      <c r="C25" s="42"/>
      <c r="D25" s="42">
        <f>COUNT(D26:D38)</f>
        <v>4</v>
      </c>
      <c r="E25" s="42">
        <f t="shared" ref="E25:F25" si="11">COUNT(E26:E38)</f>
        <v>6</v>
      </c>
      <c r="F25" s="42">
        <f t="shared" si="11"/>
        <v>3</v>
      </c>
      <c r="G25" s="17">
        <f>SUM(G26:G38)</f>
        <v>754</v>
      </c>
      <c r="H25" s="7">
        <f t="shared" ref="H25:V25" si="12">SUM(H26:H38)</f>
        <v>253</v>
      </c>
      <c r="I25" s="7">
        <f t="shared" si="12"/>
        <v>501</v>
      </c>
      <c r="J25" s="7">
        <f t="shared" si="12"/>
        <v>246</v>
      </c>
      <c r="K25" s="7">
        <f t="shared" si="12"/>
        <v>235</v>
      </c>
      <c r="L25" s="20">
        <f t="shared" si="12"/>
        <v>32</v>
      </c>
      <c r="M25" s="17">
        <f t="shared" si="12"/>
        <v>170</v>
      </c>
      <c r="N25" s="7">
        <f t="shared" si="12"/>
        <v>112</v>
      </c>
      <c r="O25" s="7">
        <f t="shared" si="12"/>
        <v>0</v>
      </c>
      <c r="P25" s="20">
        <f t="shared" si="12"/>
        <v>0</v>
      </c>
      <c r="Q25" s="17">
        <f t="shared" si="12"/>
        <v>79</v>
      </c>
      <c r="R25" s="7">
        <f t="shared" si="12"/>
        <v>54</v>
      </c>
      <c r="S25" s="7">
        <f t="shared" si="12"/>
        <v>158</v>
      </c>
      <c r="T25" s="20">
        <f t="shared" si="12"/>
        <v>105</v>
      </c>
      <c r="U25" s="17">
        <f t="shared" si="12"/>
        <v>347</v>
      </c>
      <c r="V25" s="7">
        <f t="shared" si="12"/>
        <v>230</v>
      </c>
      <c r="W25" s="7"/>
      <c r="X25" s="7"/>
    </row>
    <row r="26" spans="1:25" x14ac:dyDescent="0.2">
      <c r="A26" s="3" t="s">
        <v>39</v>
      </c>
      <c r="B26" s="4" t="s">
        <v>40</v>
      </c>
      <c r="C26" s="9"/>
      <c r="D26" s="2"/>
      <c r="E26" s="2"/>
      <c r="F26" s="2">
        <v>1</v>
      </c>
      <c r="G26" s="16">
        <f>M26+O26+Q26+S26+U26+W26</f>
        <v>60</v>
      </c>
      <c r="H26" s="72">
        <f t="shared" ref="H26:H38" si="13">G26-I26</f>
        <v>20</v>
      </c>
      <c r="I26" s="3">
        <f>N26+P26+R26+T26+V26+X26</f>
        <v>40</v>
      </c>
      <c r="J26" s="3">
        <f>I26-K26-L26</f>
        <v>18</v>
      </c>
      <c r="K26" s="3">
        <v>22</v>
      </c>
      <c r="L26" s="5"/>
      <c r="M26" s="18">
        <v>60</v>
      </c>
      <c r="N26" s="3">
        <v>40</v>
      </c>
      <c r="O26" s="3"/>
      <c r="P26" s="5"/>
      <c r="Q26" s="18"/>
      <c r="R26" s="3"/>
      <c r="S26" s="3"/>
      <c r="T26" s="5"/>
      <c r="U26" s="18"/>
      <c r="V26" s="3"/>
      <c r="W26" s="3"/>
      <c r="X26" s="2"/>
    </row>
    <row r="27" spans="1:25" ht="25.5" x14ac:dyDescent="0.2">
      <c r="A27" s="3" t="s">
        <v>42</v>
      </c>
      <c r="B27" s="4" t="s">
        <v>43</v>
      </c>
      <c r="C27" s="9"/>
      <c r="D27" s="2"/>
      <c r="E27" s="2">
        <v>5</v>
      </c>
      <c r="F27" s="2"/>
      <c r="G27" s="16">
        <f t="shared" ref="G27:G38" si="14">M27+O27+Q27+S27+U27+W27</f>
        <v>48</v>
      </c>
      <c r="H27" s="72">
        <f t="shared" si="13"/>
        <v>16</v>
      </c>
      <c r="I27" s="3">
        <f t="shared" ref="I27:I38" si="15">N27+P27+R27+T27+V27+X27</f>
        <v>32</v>
      </c>
      <c r="J27" s="3">
        <f t="shared" ref="J27:J38" si="16">I27-K27-L27</f>
        <v>22</v>
      </c>
      <c r="K27" s="3">
        <v>10</v>
      </c>
      <c r="L27" s="5"/>
      <c r="M27" s="18"/>
      <c r="N27" s="3"/>
      <c r="O27" s="3"/>
      <c r="P27" s="5"/>
      <c r="Q27" s="18"/>
      <c r="R27" s="3"/>
      <c r="S27" s="3"/>
      <c r="T27" s="5"/>
      <c r="U27" s="18">
        <v>48</v>
      </c>
      <c r="V27" s="3">
        <v>32</v>
      </c>
      <c r="W27" s="3"/>
      <c r="X27" s="2"/>
    </row>
    <row r="28" spans="1:25" x14ac:dyDescent="0.2">
      <c r="A28" s="3" t="s">
        <v>45</v>
      </c>
      <c r="B28" s="4" t="s">
        <v>46</v>
      </c>
      <c r="C28" s="9"/>
      <c r="D28" s="2">
        <v>5</v>
      </c>
      <c r="E28" s="2"/>
      <c r="F28" s="2"/>
      <c r="G28" s="16">
        <f t="shared" si="14"/>
        <v>54</v>
      </c>
      <c r="H28" s="72">
        <f t="shared" si="13"/>
        <v>18</v>
      </c>
      <c r="I28" s="3">
        <f t="shared" si="15"/>
        <v>36</v>
      </c>
      <c r="J28" s="3">
        <v>14</v>
      </c>
      <c r="K28" s="3">
        <v>4</v>
      </c>
      <c r="L28" s="5">
        <v>18</v>
      </c>
      <c r="M28" s="18"/>
      <c r="N28" s="3"/>
      <c r="O28" s="3"/>
      <c r="P28" s="5"/>
      <c r="Q28" s="18"/>
      <c r="R28" s="3"/>
      <c r="S28" s="3"/>
      <c r="T28" s="5"/>
      <c r="U28" s="18">
        <v>54</v>
      </c>
      <c r="V28" s="3">
        <v>36</v>
      </c>
      <c r="W28" s="3"/>
      <c r="X28" s="2"/>
    </row>
    <row r="29" spans="1:25" x14ac:dyDescent="0.2">
      <c r="A29" s="3" t="s">
        <v>48</v>
      </c>
      <c r="B29" s="4" t="s">
        <v>49</v>
      </c>
      <c r="C29" s="9"/>
      <c r="D29" s="2">
        <v>1</v>
      </c>
      <c r="E29" s="2"/>
      <c r="F29" s="2"/>
      <c r="G29" s="16">
        <f t="shared" si="14"/>
        <v>60</v>
      </c>
      <c r="H29" s="72">
        <f t="shared" si="13"/>
        <v>20</v>
      </c>
      <c r="I29" s="3">
        <f t="shared" si="15"/>
        <v>40</v>
      </c>
      <c r="J29" s="3">
        <f t="shared" si="16"/>
        <v>26</v>
      </c>
      <c r="K29" s="3"/>
      <c r="L29" s="5">
        <v>14</v>
      </c>
      <c r="M29" s="18">
        <v>60</v>
      </c>
      <c r="N29" s="3">
        <v>40</v>
      </c>
      <c r="O29" s="3"/>
      <c r="P29" s="5"/>
      <c r="Q29" s="18"/>
      <c r="R29" s="3"/>
      <c r="S29" s="3"/>
      <c r="T29" s="5"/>
      <c r="U29" s="18"/>
      <c r="V29" s="3"/>
      <c r="W29" s="3"/>
      <c r="X29" s="2"/>
    </row>
    <row r="30" spans="1:25" x14ac:dyDescent="0.2">
      <c r="A30" s="3" t="s">
        <v>51</v>
      </c>
      <c r="B30" s="4" t="s">
        <v>52</v>
      </c>
      <c r="C30" s="9"/>
      <c r="D30" s="2"/>
      <c r="E30" s="2">
        <v>3</v>
      </c>
      <c r="F30" s="2"/>
      <c r="G30" s="16">
        <f t="shared" si="14"/>
        <v>48</v>
      </c>
      <c r="H30" s="72">
        <f t="shared" si="13"/>
        <v>16</v>
      </c>
      <c r="I30" s="3">
        <f t="shared" si="15"/>
        <v>32</v>
      </c>
      <c r="J30" s="3">
        <f t="shared" si="16"/>
        <v>18</v>
      </c>
      <c r="K30" s="3">
        <v>14</v>
      </c>
      <c r="L30" s="5"/>
      <c r="M30" s="18"/>
      <c r="N30" s="3"/>
      <c r="O30" s="3"/>
      <c r="P30" s="5"/>
      <c r="Q30" s="18">
        <v>48</v>
      </c>
      <c r="R30" s="3">
        <v>32</v>
      </c>
      <c r="S30" s="3"/>
      <c r="T30" s="5"/>
      <c r="U30" s="18"/>
      <c r="V30" s="3"/>
      <c r="W30" s="3"/>
      <c r="X30" s="2"/>
    </row>
    <row r="31" spans="1:25" x14ac:dyDescent="0.2">
      <c r="A31" s="3" t="s">
        <v>54</v>
      </c>
      <c r="B31" s="4" t="s">
        <v>55</v>
      </c>
      <c r="C31" s="9"/>
      <c r="D31" s="2"/>
      <c r="E31" s="2">
        <v>5</v>
      </c>
      <c r="F31" s="2"/>
      <c r="G31" s="16">
        <f t="shared" si="14"/>
        <v>48</v>
      </c>
      <c r="H31" s="72">
        <f t="shared" si="13"/>
        <v>16</v>
      </c>
      <c r="I31" s="3">
        <f t="shared" si="15"/>
        <v>32</v>
      </c>
      <c r="J31" s="3">
        <f t="shared" si="16"/>
        <v>18</v>
      </c>
      <c r="K31" s="3">
        <v>14</v>
      </c>
      <c r="L31" s="5"/>
      <c r="M31" s="18"/>
      <c r="N31" s="3"/>
      <c r="O31" s="3"/>
      <c r="P31" s="5"/>
      <c r="Q31" s="18"/>
      <c r="R31" s="3"/>
      <c r="S31" s="3"/>
      <c r="T31" s="5"/>
      <c r="U31" s="18">
        <v>48</v>
      </c>
      <c r="V31" s="3">
        <v>32</v>
      </c>
      <c r="W31" s="3"/>
      <c r="X31" s="2"/>
    </row>
    <row r="32" spans="1:25" x14ac:dyDescent="0.2">
      <c r="A32" s="3" t="s">
        <v>57</v>
      </c>
      <c r="B32" s="4" t="s">
        <v>58</v>
      </c>
      <c r="C32" s="9"/>
      <c r="D32" s="2">
        <v>4</v>
      </c>
      <c r="E32" s="2"/>
      <c r="F32" s="2"/>
      <c r="G32" s="16">
        <f t="shared" si="14"/>
        <v>129</v>
      </c>
      <c r="H32" s="72">
        <f t="shared" si="13"/>
        <v>42</v>
      </c>
      <c r="I32" s="3">
        <f t="shared" si="15"/>
        <v>87</v>
      </c>
      <c r="J32" s="3">
        <v>52</v>
      </c>
      <c r="K32" s="3">
        <v>47</v>
      </c>
      <c r="L32" s="5"/>
      <c r="M32" s="18"/>
      <c r="N32" s="3"/>
      <c r="O32" s="3"/>
      <c r="P32" s="5"/>
      <c r="Q32" s="18">
        <v>31</v>
      </c>
      <c r="R32" s="3">
        <v>22</v>
      </c>
      <c r="S32" s="3">
        <v>98</v>
      </c>
      <c r="T32" s="5">
        <v>65</v>
      </c>
      <c r="U32" s="18"/>
      <c r="V32" s="3"/>
      <c r="W32" s="3"/>
      <c r="X32" s="2"/>
      <c r="Y32" s="99"/>
    </row>
    <row r="33" spans="1:24" x14ac:dyDescent="0.2">
      <c r="A33" s="3" t="s">
        <v>60</v>
      </c>
      <c r="B33" s="4" t="s">
        <v>61</v>
      </c>
      <c r="C33" s="9"/>
      <c r="D33" s="2"/>
      <c r="E33" s="2"/>
      <c r="F33" s="2">
        <v>5</v>
      </c>
      <c r="G33" s="16">
        <f t="shared" si="14"/>
        <v>50</v>
      </c>
      <c r="H33" s="72">
        <f t="shared" si="13"/>
        <v>18</v>
      </c>
      <c r="I33" s="3">
        <f t="shared" si="15"/>
        <v>32</v>
      </c>
      <c r="J33" s="3">
        <v>8</v>
      </c>
      <c r="K33" s="3">
        <v>24</v>
      </c>
      <c r="L33" s="5"/>
      <c r="M33" s="18"/>
      <c r="N33" s="3"/>
      <c r="O33" s="3"/>
      <c r="P33" s="5"/>
      <c r="Q33" s="18"/>
      <c r="R33" s="3"/>
      <c r="S33" s="3"/>
      <c r="T33" s="5"/>
      <c r="U33" s="18">
        <v>50</v>
      </c>
      <c r="V33" s="3">
        <v>32</v>
      </c>
      <c r="W33" s="3"/>
      <c r="X33" s="2"/>
    </row>
    <row r="34" spans="1:24" ht="25.5" x14ac:dyDescent="0.2">
      <c r="A34" s="3" t="s">
        <v>63</v>
      </c>
      <c r="B34" s="4" t="s">
        <v>64</v>
      </c>
      <c r="C34" s="9"/>
      <c r="D34" s="2"/>
      <c r="E34" s="2">
        <v>5</v>
      </c>
      <c r="F34" s="2"/>
      <c r="G34" s="16">
        <f t="shared" si="14"/>
        <v>52</v>
      </c>
      <c r="H34" s="72">
        <f t="shared" si="13"/>
        <v>18</v>
      </c>
      <c r="I34" s="3">
        <f t="shared" si="15"/>
        <v>34</v>
      </c>
      <c r="J34" s="3">
        <f t="shared" si="16"/>
        <v>16</v>
      </c>
      <c r="K34" s="3">
        <v>18</v>
      </c>
      <c r="L34" s="5"/>
      <c r="M34" s="18"/>
      <c r="N34" s="3"/>
      <c r="O34" s="3"/>
      <c r="P34" s="5"/>
      <c r="Q34" s="18"/>
      <c r="R34" s="3"/>
      <c r="S34" s="3"/>
      <c r="T34" s="5"/>
      <c r="U34" s="18">
        <v>52</v>
      </c>
      <c r="V34" s="3">
        <v>34</v>
      </c>
      <c r="W34" s="3"/>
      <c r="X34" s="2"/>
    </row>
    <row r="35" spans="1:24" ht="25.5" x14ac:dyDescent="0.2">
      <c r="A35" s="3" t="s">
        <v>66</v>
      </c>
      <c r="B35" s="4" t="s">
        <v>67</v>
      </c>
      <c r="C35" s="9"/>
      <c r="D35" s="2"/>
      <c r="E35" s="2"/>
      <c r="F35" s="2">
        <v>5</v>
      </c>
      <c r="G35" s="16">
        <f t="shared" si="14"/>
        <v>47</v>
      </c>
      <c r="H35" s="72">
        <f t="shared" si="13"/>
        <v>15</v>
      </c>
      <c r="I35" s="3">
        <f t="shared" si="15"/>
        <v>32</v>
      </c>
      <c r="J35" s="3">
        <f t="shared" si="16"/>
        <v>16</v>
      </c>
      <c r="K35" s="3">
        <v>16</v>
      </c>
      <c r="L35" s="5"/>
      <c r="M35" s="18"/>
      <c r="N35" s="3"/>
      <c r="O35" s="3"/>
      <c r="P35" s="5"/>
      <c r="Q35" s="18"/>
      <c r="R35" s="3"/>
      <c r="S35" s="3"/>
      <c r="T35" s="5"/>
      <c r="U35" s="18">
        <v>47</v>
      </c>
      <c r="V35" s="3">
        <v>32</v>
      </c>
      <c r="W35" s="3"/>
      <c r="X35" s="2"/>
    </row>
    <row r="36" spans="1:24" ht="38.25" x14ac:dyDescent="0.2">
      <c r="A36" s="3" t="s">
        <v>69</v>
      </c>
      <c r="B36" s="4" t="s">
        <v>70</v>
      </c>
      <c r="C36" s="9"/>
      <c r="D36" s="2">
        <v>4</v>
      </c>
      <c r="E36" s="2"/>
      <c r="F36" s="2"/>
      <c r="G36" s="16">
        <f t="shared" si="14"/>
        <v>60</v>
      </c>
      <c r="H36" s="72">
        <f t="shared" si="13"/>
        <v>20</v>
      </c>
      <c r="I36" s="3">
        <f t="shared" si="15"/>
        <v>40</v>
      </c>
      <c r="J36" s="3">
        <f t="shared" si="16"/>
        <v>8</v>
      </c>
      <c r="K36" s="3">
        <v>32</v>
      </c>
      <c r="L36" s="5"/>
      <c r="M36" s="18"/>
      <c r="N36" s="3"/>
      <c r="O36" s="3"/>
      <c r="P36" s="5"/>
      <c r="Q36" s="18"/>
      <c r="R36" s="3"/>
      <c r="S36" s="3">
        <v>60</v>
      </c>
      <c r="T36" s="5">
        <v>40</v>
      </c>
      <c r="U36" s="18"/>
      <c r="V36" s="3"/>
      <c r="W36" s="3"/>
      <c r="X36" s="2"/>
    </row>
    <row r="37" spans="1:24" x14ac:dyDescent="0.2">
      <c r="A37" s="3" t="s">
        <v>72</v>
      </c>
      <c r="B37" s="4" t="s">
        <v>73</v>
      </c>
      <c r="C37" s="9"/>
      <c r="D37" s="2"/>
      <c r="E37" s="2">
        <v>5</v>
      </c>
      <c r="F37" s="2"/>
      <c r="G37" s="16">
        <f t="shared" si="14"/>
        <v>48</v>
      </c>
      <c r="H37" s="72">
        <f t="shared" si="13"/>
        <v>16</v>
      </c>
      <c r="I37" s="3">
        <f t="shared" si="15"/>
        <v>32</v>
      </c>
      <c r="J37" s="3">
        <f t="shared" si="16"/>
        <v>20</v>
      </c>
      <c r="K37" s="3">
        <v>12</v>
      </c>
      <c r="L37" s="5"/>
      <c r="M37" s="18"/>
      <c r="N37" s="3"/>
      <c r="O37" s="3"/>
      <c r="P37" s="5"/>
      <c r="Q37" s="18"/>
      <c r="R37" s="3"/>
      <c r="S37" s="3"/>
      <c r="T37" s="5"/>
      <c r="U37" s="18">
        <v>48</v>
      </c>
      <c r="V37" s="3">
        <v>32</v>
      </c>
      <c r="W37" s="3"/>
      <c r="X37" s="2"/>
    </row>
    <row r="38" spans="1:24" x14ac:dyDescent="0.2">
      <c r="A38" s="3" t="s">
        <v>75</v>
      </c>
      <c r="B38" s="4" t="s">
        <v>78</v>
      </c>
      <c r="C38" s="9"/>
      <c r="D38" s="2"/>
      <c r="E38" s="2">
        <v>1</v>
      </c>
      <c r="F38" s="2"/>
      <c r="G38" s="16">
        <f t="shared" si="14"/>
        <v>50</v>
      </c>
      <c r="H38" s="72">
        <f t="shared" si="13"/>
        <v>18</v>
      </c>
      <c r="I38" s="3">
        <f t="shared" si="15"/>
        <v>32</v>
      </c>
      <c r="J38" s="3">
        <f t="shared" si="16"/>
        <v>10</v>
      </c>
      <c r="K38" s="3">
        <v>22</v>
      </c>
      <c r="L38" s="5"/>
      <c r="M38" s="18">
        <v>50</v>
      </c>
      <c r="N38" s="3">
        <v>32</v>
      </c>
      <c r="O38" s="3"/>
      <c r="P38" s="5"/>
      <c r="Q38" s="18"/>
      <c r="R38" s="3"/>
      <c r="S38" s="3"/>
      <c r="T38" s="5"/>
      <c r="U38" s="18"/>
      <c r="V38" s="3"/>
      <c r="W38" s="3"/>
      <c r="X38" s="2"/>
    </row>
    <row r="39" spans="1:24" s="6" customFormat="1" x14ac:dyDescent="0.2">
      <c r="A39" s="7" t="s">
        <v>285</v>
      </c>
      <c r="B39" s="8" t="s">
        <v>173</v>
      </c>
      <c r="C39" s="42">
        <f>C40+C70</f>
        <v>4</v>
      </c>
      <c r="D39" s="42">
        <f t="shared" ref="D39:F39" si="17">D40+D70</f>
        <v>7</v>
      </c>
      <c r="E39" s="42">
        <f t="shared" si="17"/>
        <v>2</v>
      </c>
      <c r="F39" s="42">
        <f t="shared" si="17"/>
        <v>5</v>
      </c>
      <c r="G39" s="51">
        <f t="shared" ref="G39:U39" si="18">G40+G70</f>
        <v>2176</v>
      </c>
      <c r="H39" s="42">
        <f t="shared" si="18"/>
        <v>225</v>
      </c>
      <c r="I39" s="42">
        <f t="shared" si="18"/>
        <v>1951</v>
      </c>
      <c r="J39" s="42">
        <f t="shared" si="18"/>
        <v>240</v>
      </c>
      <c r="K39" s="42">
        <f t="shared" si="18"/>
        <v>173</v>
      </c>
      <c r="L39" s="66">
        <f t="shared" si="18"/>
        <v>26</v>
      </c>
      <c r="M39" s="51">
        <f t="shared" si="18"/>
        <v>54</v>
      </c>
      <c r="N39" s="42">
        <f t="shared" si="18"/>
        <v>40</v>
      </c>
      <c r="O39" s="42">
        <f t="shared" si="18"/>
        <v>276</v>
      </c>
      <c r="P39" s="66">
        <f t="shared" si="18"/>
        <v>232</v>
      </c>
      <c r="Q39" s="51">
        <f t="shared" si="18"/>
        <v>267</v>
      </c>
      <c r="R39" s="42">
        <f t="shared" si="18"/>
        <v>242</v>
      </c>
      <c r="S39" s="42">
        <f t="shared" si="18"/>
        <v>485</v>
      </c>
      <c r="T39" s="66">
        <f t="shared" si="18"/>
        <v>396</v>
      </c>
      <c r="U39" s="51">
        <f t="shared" si="18"/>
        <v>410</v>
      </c>
      <c r="V39" s="42">
        <f>V40+V70</f>
        <v>357</v>
      </c>
      <c r="W39" s="42"/>
      <c r="X39" s="42"/>
    </row>
    <row r="40" spans="1:24" s="6" customFormat="1" x14ac:dyDescent="0.2">
      <c r="A40" s="7" t="s">
        <v>286</v>
      </c>
      <c r="B40" s="8" t="s">
        <v>79</v>
      </c>
      <c r="C40" s="42">
        <f>C41+C47+C57+C65</f>
        <v>4</v>
      </c>
      <c r="D40" s="42">
        <f t="shared" ref="D40:F40" si="19">D41+D47+D57+D65</f>
        <v>7</v>
      </c>
      <c r="E40" s="42">
        <f t="shared" si="19"/>
        <v>1</v>
      </c>
      <c r="F40" s="42">
        <f t="shared" si="19"/>
        <v>4</v>
      </c>
      <c r="G40" s="17">
        <f t="shared" ref="G40:V40" si="20">G41+G47+G57+G65</f>
        <v>2112</v>
      </c>
      <c r="H40" s="7">
        <f t="shared" si="20"/>
        <v>193</v>
      </c>
      <c r="I40" s="7">
        <f t="shared" si="20"/>
        <v>1919</v>
      </c>
      <c r="J40" s="7">
        <f t="shared" si="20"/>
        <v>240</v>
      </c>
      <c r="K40" s="7">
        <f t="shared" si="20"/>
        <v>141</v>
      </c>
      <c r="L40" s="20">
        <f t="shared" si="20"/>
        <v>26</v>
      </c>
      <c r="M40" s="17">
        <f t="shared" si="20"/>
        <v>54</v>
      </c>
      <c r="N40" s="7">
        <f t="shared" si="20"/>
        <v>40</v>
      </c>
      <c r="O40" s="7">
        <f t="shared" si="20"/>
        <v>276</v>
      </c>
      <c r="P40" s="20">
        <f t="shared" si="20"/>
        <v>232</v>
      </c>
      <c r="Q40" s="17">
        <f t="shared" si="20"/>
        <v>267</v>
      </c>
      <c r="R40" s="7">
        <f t="shared" si="20"/>
        <v>242</v>
      </c>
      <c r="S40" s="7">
        <f t="shared" si="20"/>
        <v>441</v>
      </c>
      <c r="T40" s="20">
        <f t="shared" si="20"/>
        <v>386</v>
      </c>
      <c r="U40" s="17">
        <f t="shared" si="20"/>
        <v>390</v>
      </c>
      <c r="V40" s="7">
        <f t="shared" si="20"/>
        <v>335</v>
      </c>
      <c r="W40" s="7"/>
      <c r="X40" s="7"/>
    </row>
    <row r="41" spans="1:24" s="13" customFormat="1" ht="25.5" x14ac:dyDescent="0.2">
      <c r="A41" s="12" t="s">
        <v>80</v>
      </c>
      <c r="B41" s="46" t="s">
        <v>81</v>
      </c>
      <c r="C41" s="47">
        <f>COUNT(C42:C46)</f>
        <v>1</v>
      </c>
      <c r="D41" s="47">
        <f t="shared" ref="D41:F41" si="21">COUNT(D42:D46)</f>
        <v>1</v>
      </c>
      <c r="E41" s="47">
        <f t="shared" si="21"/>
        <v>0</v>
      </c>
      <c r="F41" s="47">
        <f t="shared" si="21"/>
        <v>1</v>
      </c>
      <c r="G41" s="19">
        <f>SUM(G42:G45)</f>
        <v>162</v>
      </c>
      <c r="H41" s="12">
        <f t="shared" ref="H41:P41" si="22">SUM(H42:H45)</f>
        <v>26</v>
      </c>
      <c r="I41" s="12">
        <f t="shared" si="22"/>
        <v>136</v>
      </c>
      <c r="J41" s="12">
        <f t="shared" si="22"/>
        <v>36</v>
      </c>
      <c r="K41" s="12">
        <f t="shared" si="22"/>
        <v>28</v>
      </c>
      <c r="L41" s="21"/>
      <c r="M41" s="19">
        <f t="shared" si="22"/>
        <v>54</v>
      </c>
      <c r="N41" s="12">
        <f t="shared" si="22"/>
        <v>40</v>
      </c>
      <c r="O41" s="12">
        <f t="shared" si="22"/>
        <v>108</v>
      </c>
      <c r="P41" s="21">
        <f t="shared" si="22"/>
        <v>96</v>
      </c>
      <c r="Q41" s="19"/>
      <c r="R41" s="12"/>
      <c r="S41" s="12"/>
      <c r="T41" s="21"/>
      <c r="U41" s="19"/>
      <c r="V41" s="12"/>
      <c r="W41" s="12"/>
      <c r="X41" s="12"/>
    </row>
    <row r="42" spans="1:24" x14ac:dyDescent="0.2">
      <c r="A42" s="3" t="s">
        <v>83</v>
      </c>
      <c r="B42" s="4" t="s">
        <v>84</v>
      </c>
      <c r="C42" s="9"/>
      <c r="D42" s="153">
        <v>2</v>
      </c>
      <c r="E42" s="2"/>
      <c r="F42" s="53"/>
      <c r="G42" s="16">
        <f>M42+O42+Q42+S42+U42+W42</f>
        <v>42</v>
      </c>
      <c r="H42" s="72">
        <f>G42-I42</f>
        <v>10</v>
      </c>
      <c r="I42" s="3">
        <f>N42+P42+R42+T42+V42+X42</f>
        <v>32</v>
      </c>
      <c r="J42" s="3">
        <f>I42-K42-L42</f>
        <v>20</v>
      </c>
      <c r="K42" s="3">
        <v>12</v>
      </c>
      <c r="L42" s="5"/>
      <c r="M42" s="18">
        <v>42</v>
      </c>
      <c r="N42" s="3">
        <v>32</v>
      </c>
      <c r="O42" s="3"/>
      <c r="P42" s="5"/>
      <c r="Q42" s="18"/>
      <c r="R42" s="3"/>
      <c r="S42" s="3"/>
      <c r="T42" s="5"/>
      <c r="U42" s="18"/>
      <c r="V42" s="3"/>
      <c r="W42" s="3"/>
      <c r="X42" s="2"/>
    </row>
    <row r="43" spans="1:24" ht="25.5" x14ac:dyDescent="0.2">
      <c r="A43" s="3" t="s">
        <v>86</v>
      </c>
      <c r="B43" s="4" t="s">
        <v>87</v>
      </c>
      <c r="C43" s="9"/>
      <c r="D43" s="154"/>
      <c r="E43" s="2"/>
      <c r="F43" s="53"/>
      <c r="G43" s="16">
        <f>M43+O43+Q43+S43+U43+W43</f>
        <v>48</v>
      </c>
      <c r="H43" s="72">
        <f>G43-I43</f>
        <v>16</v>
      </c>
      <c r="I43" s="3">
        <f>N43+P43+R43+T43+V43+X43</f>
        <v>32</v>
      </c>
      <c r="J43" s="3">
        <f>I43-K43-L43</f>
        <v>16</v>
      </c>
      <c r="K43" s="3">
        <v>16</v>
      </c>
      <c r="L43" s="5"/>
      <c r="M43" s="18">
        <v>12</v>
      </c>
      <c r="N43" s="3">
        <v>8</v>
      </c>
      <c r="O43" s="3">
        <v>36</v>
      </c>
      <c r="P43" s="5">
        <v>24</v>
      </c>
      <c r="Q43" s="18"/>
      <c r="R43" s="3"/>
      <c r="S43" s="3"/>
      <c r="T43" s="5"/>
      <c r="U43" s="18"/>
      <c r="V43" s="3"/>
      <c r="W43" s="3"/>
      <c r="X43" s="2"/>
    </row>
    <row r="44" spans="1:24" x14ac:dyDescent="0.2">
      <c r="A44" s="3" t="s">
        <v>287</v>
      </c>
      <c r="B44" s="4" t="s">
        <v>89</v>
      </c>
      <c r="C44" s="9"/>
      <c r="D44" s="2"/>
      <c r="E44" s="2"/>
      <c r="F44" s="53">
        <v>2</v>
      </c>
      <c r="G44" s="16">
        <f>I44</f>
        <v>72</v>
      </c>
      <c r="H44" s="72"/>
      <c r="I44" s="3">
        <f>N44+P44+R44+T44+V44+X44</f>
        <v>72</v>
      </c>
      <c r="J44" s="3"/>
      <c r="K44" s="27"/>
      <c r="L44" s="23"/>
      <c r="M44" s="22"/>
      <c r="N44" s="3"/>
      <c r="O44" s="10">
        <v>72</v>
      </c>
      <c r="P44" s="5">
        <v>72</v>
      </c>
      <c r="Q44" s="22"/>
      <c r="R44" s="3"/>
      <c r="S44" s="10"/>
      <c r="T44" s="5"/>
      <c r="U44" s="22"/>
      <c r="V44" s="3"/>
      <c r="W44" s="10"/>
      <c r="X44" s="10"/>
    </row>
    <row r="45" spans="1:24" x14ac:dyDescent="0.2">
      <c r="A45" s="3" t="s">
        <v>288</v>
      </c>
      <c r="B45" s="4" t="s">
        <v>91</v>
      </c>
      <c r="C45" s="9"/>
      <c r="D45" s="2"/>
      <c r="E45" s="2"/>
      <c r="F45" s="53"/>
      <c r="G45" s="16"/>
      <c r="H45" s="72"/>
      <c r="I45" s="3"/>
      <c r="J45" s="3"/>
      <c r="K45" s="72"/>
      <c r="L45" s="23"/>
      <c r="M45" s="22"/>
      <c r="N45" s="3"/>
      <c r="O45" s="10"/>
      <c r="P45" s="5"/>
      <c r="Q45" s="22"/>
      <c r="R45" s="3"/>
      <c r="S45" s="10"/>
      <c r="T45" s="5"/>
      <c r="U45" s="22"/>
      <c r="V45" s="3"/>
      <c r="W45" s="10"/>
      <c r="X45" s="10"/>
    </row>
    <row r="46" spans="1:24" x14ac:dyDescent="0.2">
      <c r="A46" s="3"/>
      <c r="B46" s="4" t="s">
        <v>264</v>
      </c>
      <c r="C46" s="9">
        <v>2</v>
      </c>
      <c r="D46" s="2"/>
      <c r="E46" s="2"/>
      <c r="F46" s="53"/>
      <c r="G46" s="18"/>
      <c r="H46" s="73"/>
      <c r="I46" s="3"/>
      <c r="J46" s="3"/>
      <c r="K46" s="73"/>
      <c r="L46" s="23"/>
      <c r="M46" s="22"/>
      <c r="N46" s="3"/>
      <c r="O46" s="10"/>
      <c r="P46" s="90"/>
      <c r="Q46" s="22"/>
      <c r="R46" s="3"/>
      <c r="S46" s="10"/>
      <c r="T46" s="90"/>
      <c r="U46" s="22"/>
      <c r="V46" s="3"/>
      <c r="W46" s="10"/>
      <c r="X46" s="10"/>
    </row>
    <row r="47" spans="1:24" s="13" customFormat="1" ht="63.75" x14ac:dyDescent="0.2">
      <c r="A47" s="12" t="s">
        <v>92</v>
      </c>
      <c r="B47" s="46" t="s">
        <v>93</v>
      </c>
      <c r="C47" s="47">
        <f>COUNT(C48:C56)</f>
        <v>1</v>
      </c>
      <c r="D47" s="47">
        <f t="shared" ref="D47:E47" si="23">COUNT(D48:D56)</f>
        <v>4</v>
      </c>
      <c r="E47" s="47">
        <f t="shared" si="23"/>
        <v>0</v>
      </c>
      <c r="F47" s="47">
        <f>COUNT(F48:F56)</f>
        <v>2</v>
      </c>
      <c r="G47" s="19">
        <f>SUM(G48:G55)</f>
        <v>1515</v>
      </c>
      <c r="H47" s="12">
        <f t="shared" ref="H47:V47" si="24">SUM(H48:H55)</f>
        <v>96</v>
      </c>
      <c r="I47" s="12">
        <f t="shared" si="24"/>
        <v>1419</v>
      </c>
      <c r="J47" s="12">
        <f t="shared" si="24"/>
        <v>118</v>
      </c>
      <c r="K47" s="12">
        <f t="shared" si="24"/>
        <v>65</v>
      </c>
      <c r="L47" s="21">
        <f t="shared" si="24"/>
        <v>12</v>
      </c>
      <c r="M47" s="19"/>
      <c r="N47" s="12"/>
      <c r="O47" s="12">
        <f t="shared" si="24"/>
        <v>168</v>
      </c>
      <c r="P47" s="48">
        <f t="shared" si="24"/>
        <v>136</v>
      </c>
      <c r="Q47" s="68">
        <f t="shared" si="24"/>
        <v>267</v>
      </c>
      <c r="R47" s="12">
        <f t="shared" si="24"/>
        <v>242</v>
      </c>
      <c r="S47" s="12">
        <f t="shared" si="24"/>
        <v>345</v>
      </c>
      <c r="T47" s="48">
        <f t="shared" si="24"/>
        <v>322</v>
      </c>
      <c r="U47" s="68">
        <f>SUM(U48:U55)</f>
        <v>195</v>
      </c>
      <c r="V47" s="12">
        <f t="shared" si="24"/>
        <v>179</v>
      </c>
      <c r="W47" s="12"/>
      <c r="X47" s="12"/>
    </row>
    <row r="48" spans="1:24" ht="25.5" x14ac:dyDescent="0.2">
      <c r="A48" s="3" t="s">
        <v>95</v>
      </c>
      <c r="B48" s="4" t="s">
        <v>96</v>
      </c>
      <c r="C48" s="9"/>
      <c r="D48" s="96">
        <v>2</v>
      </c>
      <c r="E48" s="2"/>
      <c r="F48" s="2"/>
      <c r="G48" s="16">
        <f t="shared" ref="G48:G53" si="25">M48+O48+Q48+S48+U48+W48</f>
        <v>48</v>
      </c>
      <c r="H48" s="72">
        <f t="shared" ref="H48:H53" si="26">G48-I48</f>
        <v>16</v>
      </c>
      <c r="I48" s="3">
        <f t="shared" ref="I48:I53" si="27">N48+P48+R48+T48+V48+X48</f>
        <v>32</v>
      </c>
      <c r="J48" s="3">
        <v>20</v>
      </c>
      <c r="K48" s="3">
        <v>12</v>
      </c>
      <c r="L48" s="5"/>
      <c r="M48" s="18"/>
      <c r="N48" s="3"/>
      <c r="O48" s="3">
        <v>48</v>
      </c>
      <c r="P48" s="5">
        <v>32</v>
      </c>
      <c r="Q48" s="18"/>
      <c r="R48" s="3"/>
      <c r="S48" s="3"/>
      <c r="T48" s="5"/>
      <c r="U48" s="18"/>
      <c r="V48" s="3"/>
      <c r="W48" s="3"/>
      <c r="X48" s="2"/>
    </row>
    <row r="49" spans="1:25" x14ac:dyDescent="0.2">
      <c r="A49" s="3" t="s">
        <v>98</v>
      </c>
      <c r="B49" s="4" t="s">
        <v>99</v>
      </c>
      <c r="C49" s="9"/>
      <c r="D49" s="97">
        <v>2</v>
      </c>
      <c r="E49" s="2"/>
      <c r="F49" s="2"/>
      <c r="G49" s="16">
        <f t="shared" si="25"/>
        <v>48</v>
      </c>
      <c r="H49" s="72">
        <f t="shared" si="26"/>
        <v>16</v>
      </c>
      <c r="I49" s="3">
        <f t="shared" si="27"/>
        <v>32</v>
      </c>
      <c r="J49" s="3">
        <f t="shared" ref="J49:J53" si="28">I49-K49-L49</f>
        <v>14</v>
      </c>
      <c r="K49" s="3">
        <v>18</v>
      </c>
      <c r="L49" s="5"/>
      <c r="M49" s="18"/>
      <c r="N49" s="3"/>
      <c r="O49" s="3">
        <v>48</v>
      </c>
      <c r="P49" s="5">
        <v>32</v>
      </c>
      <c r="Q49" s="18"/>
      <c r="R49" s="3"/>
      <c r="S49" s="3"/>
      <c r="T49" s="5"/>
      <c r="U49" s="18"/>
      <c r="V49" s="3"/>
      <c r="W49" s="3"/>
      <c r="X49" s="2"/>
    </row>
    <row r="50" spans="1:25" ht="38.25" x14ac:dyDescent="0.2">
      <c r="A50" s="3" t="s">
        <v>101</v>
      </c>
      <c r="B50" s="4" t="s">
        <v>102</v>
      </c>
      <c r="C50" s="9"/>
      <c r="D50" s="153">
        <v>4</v>
      </c>
      <c r="E50" s="2"/>
      <c r="F50" s="2"/>
      <c r="G50" s="16">
        <f t="shared" si="25"/>
        <v>48</v>
      </c>
      <c r="H50" s="72">
        <f t="shared" si="26"/>
        <v>16</v>
      </c>
      <c r="I50" s="3">
        <f t="shared" si="27"/>
        <v>32</v>
      </c>
      <c r="J50" s="3">
        <f t="shared" si="28"/>
        <v>22</v>
      </c>
      <c r="K50" s="3">
        <v>10</v>
      </c>
      <c r="L50" s="5"/>
      <c r="M50" s="18"/>
      <c r="N50" s="3"/>
      <c r="O50" s="3"/>
      <c r="P50" s="5"/>
      <c r="Q50" s="18">
        <v>48</v>
      </c>
      <c r="R50" s="3">
        <v>32</v>
      </c>
      <c r="S50" s="3"/>
      <c r="T50" s="5"/>
      <c r="U50" s="18"/>
      <c r="V50" s="3"/>
      <c r="W50" s="3"/>
      <c r="X50" s="2"/>
    </row>
    <row r="51" spans="1:25" ht="25.5" x14ac:dyDescent="0.2">
      <c r="A51" s="3" t="s">
        <v>104</v>
      </c>
      <c r="B51" s="4" t="s">
        <v>105</v>
      </c>
      <c r="C51" s="9"/>
      <c r="D51" s="154"/>
      <c r="E51" s="2"/>
      <c r="F51" s="2"/>
      <c r="G51" s="16">
        <f t="shared" si="25"/>
        <v>48</v>
      </c>
      <c r="H51" s="72">
        <f t="shared" si="26"/>
        <v>16</v>
      </c>
      <c r="I51" s="3">
        <f t="shared" si="27"/>
        <v>32</v>
      </c>
      <c r="J51" s="3">
        <f t="shared" si="28"/>
        <v>18</v>
      </c>
      <c r="K51" s="3">
        <v>14</v>
      </c>
      <c r="L51" s="5"/>
      <c r="M51" s="18"/>
      <c r="N51" s="3"/>
      <c r="O51" s="3"/>
      <c r="P51" s="5"/>
      <c r="Q51" s="18">
        <v>27</v>
      </c>
      <c r="R51" s="3">
        <v>18</v>
      </c>
      <c r="S51" s="3">
        <v>21</v>
      </c>
      <c r="T51" s="5">
        <v>14</v>
      </c>
      <c r="U51" s="18"/>
      <c r="V51" s="3"/>
      <c r="W51" s="3"/>
      <c r="X51" s="2"/>
    </row>
    <row r="52" spans="1:25" ht="25.5" x14ac:dyDescent="0.2">
      <c r="A52" s="3" t="s">
        <v>107</v>
      </c>
      <c r="B52" s="4" t="s">
        <v>108</v>
      </c>
      <c r="C52" s="9"/>
      <c r="D52" s="2">
        <v>5</v>
      </c>
      <c r="E52" s="2"/>
      <c r="F52" s="2"/>
      <c r="G52" s="16">
        <f t="shared" si="25"/>
        <v>51</v>
      </c>
      <c r="H52" s="72">
        <f t="shared" si="26"/>
        <v>16</v>
      </c>
      <c r="I52" s="3">
        <f t="shared" si="27"/>
        <v>35</v>
      </c>
      <c r="J52" s="3">
        <f t="shared" si="28"/>
        <v>24</v>
      </c>
      <c r="K52" s="3">
        <v>11</v>
      </c>
      <c r="L52" s="5"/>
      <c r="M52" s="18"/>
      <c r="N52" s="3"/>
      <c r="O52" s="3"/>
      <c r="P52" s="5"/>
      <c r="Q52" s="18"/>
      <c r="R52" s="3"/>
      <c r="S52" s="3"/>
      <c r="T52" s="5"/>
      <c r="U52" s="18">
        <v>51</v>
      </c>
      <c r="V52" s="3">
        <v>35</v>
      </c>
      <c r="W52" s="3"/>
      <c r="X52" s="2"/>
      <c r="Y52" s="99">
        <v>12</v>
      </c>
    </row>
    <row r="53" spans="1:25" x14ac:dyDescent="0.2">
      <c r="A53" s="3" t="s">
        <v>110</v>
      </c>
      <c r="B53" s="4" t="s">
        <v>111</v>
      </c>
      <c r="C53" s="9"/>
      <c r="D53" s="2"/>
      <c r="E53" s="2"/>
      <c r="F53" s="2">
        <v>4</v>
      </c>
      <c r="G53" s="16">
        <f t="shared" si="25"/>
        <v>48</v>
      </c>
      <c r="H53" s="72">
        <f t="shared" si="26"/>
        <v>16</v>
      </c>
      <c r="I53" s="3">
        <f t="shared" si="27"/>
        <v>32</v>
      </c>
      <c r="J53" s="3">
        <f t="shared" si="28"/>
        <v>20</v>
      </c>
      <c r="K53" s="3"/>
      <c r="L53" s="5">
        <v>12</v>
      </c>
      <c r="M53" s="18"/>
      <c r="N53" s="3"/>
      <c r="O53" s="3"/>
      <c r="P53" s="5"/>
      <c r="Q53" s="18"/>
      <c r="R53" s="3"/>
      <c r="S53" s="3">
        <v>48</v>
      </c>
      <c r="T53" s="5">
        <v>32</v>
      </c>
      <c r="U53" s="18"/>
      <c r="V53" s="3"/>
      <c r="W53" s="3"/>
      <c r="X53" s="2"/>
    </row>
    <row r="54" spans="1:25" x14ac:dyDescent="0.2">
      <c r="A54" s="3" t="s">
        <v>289</v>
      </c>
      <c r="B54" s="4" t="s">
        <v>89</v>
      </c>
      <c r="C54" s="9"/>
      <c r="D54" s="2"/>
      <c r="E54" s="2"/>
      <c r="F54" s="53"/>
      <c r="G54" s="16">
        <f>I54</f>
        <v>684</v>
      </c>
      <c r="H54" s="72"/>
      <c r="I54" s="3">
        <f>N54+P54+R54+T54+U54+X54</f>
        <v>684</v>
      </c>
      <c r="J54" s="3"/>
      <c r="K54" s="72"/>
      <c r="L54" s="23"/>
      <c r="M54" s="22"/>
      <c r="N54" s="3"/>
      <c r="O54" s="10">
        <v>72</v>
      </c>
      <c r="P54" s="5">
        <v>72</v>
      </c>
      <c r="Q54" s="3">
        <v>192</v>
      </c>
      <c r="R54" s="3">
        <v>192</v>
      </c>
      <c r="S54" s="90">
        <v>276</v>
      </c>
      <c r="T54" s="5">
        <v>276</v>
      </c>
      <c r="U54" s="3">
        <v>144</v>
      </c>
      <c r="V54" s="3">
        <v>144</v>
      </c>
      <c r="W54" s="10"/>
      <c r="X54" s="10"/>
    </row>
    <row r="55" spans="1:25" x14ac:dyDescent="0.2">
      <c r="A55" s="3" t="s">
        <v>290</v>
      </c>
      <c r="B55" s="4" t="s">
        <v>91</v>
      </c>
      <c r="C55" s="9"/>
      <c r="D55" s="2"/>
      <c r="E55" s="2"/>
      <c r="F55" s="53">
        <v>6</v>
      </c>
      <c r="G55" s="49">
        <f>I55+H55</f>
        <v>540</v>
      </c>
      <c r="H55" s="50"/>
      <c r="I55" s="50">
        <f>N55+P55+R55+T55+V55+X55+Z55+AB55</f>
        <v>540</v>
      </c>
      <c r="J55" s="27"/>
      <c r="K55" s="27"/>
      <c r="L55" s="23"/>
      <c r="M55" s="22"/>
      <c r="N55" s="3"/>
      <c r="O55" s="10"/>
      <c r="P55" s="5"/>
      <c r="Q55" s="22"/>
      <c r="R55" s="3"/>
      <c r="S55" s="10"/>
      <c r="T55" s="5"/>
      <c r="U55" s="95"/>
      <c r="V55" s="3"/>
      <c r="W55" s="10"/>
      <c r="X55" s="10">
        <v>540</v>
      </c>
    </row>
    <row r="56" spans="1:25" x14ac:dyDescent="0.2">
      <c r="A56" s="3"/>
      <c r="B56" s="4" t="s">
        <v>264</v>
      </c>
      <c r="C56" s="9">
        <v>6</v>
      </c>
      <c r="D56" s="2"/>
      <c r="E56" s="2"/>
      <c r="F56" s="53"/>
      <c r="G56" s="49"/>
      <c r="H56" s="50"/>
      <c r="I56" s="50"/>
      <c r="J56" s="73"/>
      <c r="K56" s="73"/>
      <c r="L56" s="23"/>
      <c r="M56" s="22"/>
      <c r="N56" s="3"/>
      <c r="O56" s="10"/>
      <c r="P56" s="5"/>
      <c r="Q56" s="22"/>
      <c r="R56" s="3"/>
      <c r="S56" s="10"/>
      <c r="T56" s="5"/>
      <c r="U56" s="22"/>
      <c r="V56" s="3"/>
      <c r="W56" s="10"/>
      <c r="X56" s="10"/>
    </row>
    <row r="57" spans="1:25" s="13" customFormat="1" ht="63.75" x14ac:dyDescent="0.2">
      <c r="A57" s="12" t="s">
        <v>114</v>
      </c>
      <c r="B57" s="46" t="s">
        <v>115</v>
      </c>
      <c r="C57" s="47">
        <f>COUNT(C58:C64)</f>
        <v>1</v>
      </c>
      <c r="D57" s="47">
        <f t="shared" ref="D57:F57" si="29">COUNT(D58:D64)</f>
        <v>1</v>
      </c>
      <c r="E57" s="47">
        <f t="shared" si="29"/>
        <v>1</v>
      </c>
      <c r="F57" s="47">
        <f t="shared" si="29"/>
        <v>0</v>
      </c>
      <c r="G57" s="19">
        <f>SUM(G58:G63)</f>
        <v>316</v>
      </c>
      <c r="H57" s="12">
        <f t="shared" ref="H57:V57" si="30">SUM(H58:H63)</f>
        <v>56</v>
      </c>
      <c r="I57" s="12">
        <f t="shared" si="30"/>
        <v>260</v>
      </c>
      <c r="J57" s="12">
        <f t="shared" si="30"/>
        <v>68</v>
      </c>
      <c r="K57" s="12">
        <f t="shared" si="30"/>
        <v>48</v>
      </c>
      <c r="L57" s="48"/>
      <c r="M57" s="68"/>
      <c r="N57" s="12"/>
      <c r="O57" s="12"/>
      <c r="P57" s="48"/>
      <c r="Q57" s="68"/>
      <c r="R57" s="12"/>
      <c r="S57" s="12">
        <f t="shared" si="30"/>
        <v>96</v>
      </c>
      <c r="T57" s="48">
        <f t="shared" si="30"/>
        <v>64</v>
      </c>
      <c r="U57" s="68">
        <f t="shared" si="30"/>
        <v>148</v>
      </c>
      <c r="V57" s="12">
        <f t="shared" si="30"/>
        <v>124</v>
      </c>
      <c r="W57" s="12"/>
      <c r="X57" s="12"/>
    </row>
    <row r="58" spans="1:25" ht="38.25" x14ac:dyDescent="0.2">
      <c r="A58" s="3" t="s">
        <v>117</v>
      </c>
      <c r="B58" s="4" t="s">
        <v>118</v>
      </c>
      <c r="C58" s="9"/>
      <c r="D58" s="153">
        <v>5</v>
      </c>
      <c r="E58" s="2"/>
      <c r="F58" s="2"/>
      <c r="G58" s="16">
        <f>M58+O58+Q58+S58+U58+W58</f>
        <v>48</v>
      </c>
      <c r="H58" s="72">
        <f>G58-I58</f>
        <v>16</v>
      </c>
      <c r="I58" s="3">
        <f>N58+P58+R58+T58+V58+X58</f>
        <v>32</v>
      </c>
      <c r="J58" s="3">
        <f>I58-K58-L58</f>
        <v>20</v>
      </c>
      <c r="K58" s="3">
        <v>12</v>
      </c>
      <c r="L58" s="5"/>
      <c r="M58" s="18"/>
      <c r="N58" s="3"/>
      <c r="O58" s="3"/>
      <c r="P58" s="5"/>
      <c r="Q58" s="18"/>
      <c r="R58" s="3"/>
      <c r="S58" s="3">
        <v>48</v>
      </c>
      <c r="T58" s="5">
        <v>32</v>
      </c>
      <c r="U58" s="18"/>
      <c r="V58" s="3"/>
      <c r="W58" s="3"/>
      <c r="X58" s="2"/>
    </row>
    <row r="59" spans="1:25" ht="25.5" x14ac:dyDescent="0.2">
      <c r="A59" s="3" t="s">
        <v>120</v>
      </c>
      <c r="B59" s="4" t="s">
        <v>121</v>
      </c>
      <c r="C59" s="9"/>
      <c r="D59" s="159"/>
      <c r="E59" s="2"/>
      <c r="F59" s="2"/>
      <c r="G59" s="16">
        <f>M59+O59+Q59+S59+U59+W59</f>
        <v>48</v>
      </c>
      <c r="H59" s="72">
        <f>G59-I59</f>
        <v>16</v>
      </c>
      <c r="I59" s="3">
        <f>N59+P59+R59+T59+V59+X59</f>
        <v>32</v>
      </c>
      <c r="J59" s="3">
        <f>I59-K59-L59</f>
        <v>14</v>
      </c>
      <c r="K59" s="3">
        <v>18</v>
      </c>
      <c r="L59" s="5"/>
      <c r="M59" s="18"/>
      <c r="N59" s="3"/>
      <c r="O59" s="3"/>
      <c r="P59" s="5"/>
      <c r="Q59" s="18"/>
      <c r="R59" s="3"/>
      <c r="S59" s="3">
        <v>48</v>
      </c>
      <c r="T59" s="5">
        <v>32</v>
      </c>
      <c r="U59" s="18"/>
      <c r="V59" s="3"/>
      <c r="W59" s="3"/>
      <c r="X59" s="2"/>
    </row>
    <row r="60" spans="1:25" x14ac:dyDescent="0.2">
      <c r="A60" s="3" t="s">
        <v>123</v>
      </c>
      <c r="B60" s="4" t="s">
        <v>124</v>
      </c>
      <c r="C60" s="9"/>
      <c r="D60" s="159"/>
      <c r="E60" s="2"/>
      <c r="F60" s="2"/>
      <c r="G60" s="16">
        <f>M60+O60+Q60+S60+U60+W60</f>
        <v>40</v>
      </c>
      <c r="H60" s="72">
        <f>G60-I60</f>
        <v>12</v>
      </c>
      <c r="I60" s="3">
        <f>N60+P60+R60+T60+V60+X60</f>
        <v>28</v>
      </c>
      <c r="J60" s="3">
        <f>I60-K60-L60</f>
        <v>18</v>
      </c>
      <c r="K60" s="3">
        <v>10</v>
      </c>
      <c r="L60" s="5"/>
      <c r="M60" s="18"/>
      <c r="N60" s="3"/>
      <c r="O60" s="3"/>
      <c r="P60" s="5"/>
      <c r="Q60" s="18"/>
      <c r="R60" s="3"/>
      <c r="S60" s="3"/>
      <c r="T60" s="5"/>
      <c r="U60" s="18">
        <v>40</v>
      </c>
      <c r="V60" s="3">
        <v>28</v>
      </c>
      <c r="W60" s="3"/>
      <c r="X60" s="2"/>
    </row>
    <row r="61" spans="1:25" ht="25.5" x14ac:dyDescent="0.2">
      <c r="A61" s="3" t="s">
        <v>126</v>
      </c>
      <c r="B61" s="4" t="s">
        <v>127</v>
      </c>
      <c r="C61" s="9"/>
      <c r="D61" s="154"/>
      <c r="E61" s="2"/>
      <c r="F61" s="2"/>
      <c r="G61" s="16">
        <f>M61+O61+Q61+S61+U61+W61</f>
        <v>36</v>
      </c>
      <c r="H61" s="72">
        <f>G61-I61</f>
        <v>12</v>
      </c>
      <c r="I61" s="3">
        <f>N61+P61+R61+T61+V61+X61</f>
        <v>24</v>
      </c>
      <c r="J61" s="3">
        <f>I61-K61-L61</f>
        <v>16</v>
      </c>
      <c r="K61" s="3">
        <v>8</v>
      </c>
      <c r="L61" s="5"/>
      <c r="M61" s="18"/>
      <c r="N61" s="3"/>
      <c r="O61" s="3"/>
      <c r="P61" s="5"/>
      <c r="Q61" s="18"/>
      <c r="R61" s="3"/>
      <c r="S61" s="3"/>
      <c r="T61" s="5"/>
      <c r="U61" s="18">
        <v>36</v>
      </c>
      <c r="V61" s="3">
        <v>24</v>
      </c>
      <c r="W61" s="3"/>
      <c r="X61" s="2"/>
    </row>
    <row r="62" spans="1:25" x14ac:dyDescent="0.2">
      <c r="A62" s="3" t="s">
        <v>291</v>
      </c>
      <c r="B62" s="4" t="s">
        <v>89</v>
      </c>
      <c r="C62" s="9"/>
      <c r="D62" s="2"/>
      <c r="E62" s="2">
        <v>5</v>
      </c>
      <c r="F62" s="53"/>
      <c r="G62" s="49">
        <f>I62+H62</f>
        <v>72</v>
      </c>
      <c r="H62" s="50"/>
      <c r="I62" s="50">
        <f>N62+P62+R62+T62+V62+X62+Z62+AB62</f>
        <v>72</v>
      </c>
      <c r="J62" s="27"/>
      <c r="K62" s="27"/>
      <c r="L62" s="23"/>
      <c r="M62" s="22"/>
      <c r="N62" s="3"/>
      <c r="O62" s="10"/>
      <c r="P62" s="5"/>
      <c r="Q62" s="22"/>
      <c r="R62" s="3"/>
      <c r="S62" s="10"/>
      <c r="T62" s="5"/>
      <c r="U62" s="22">
        <v>72</v>
      </c>
      <c r="V62" s="3">
        <v>72</v>
      </c>
      <c r="W62" s="10"/>
      <c r="X62" s="10"/>
    </row>
    <row r="63" spans="1:25" x14ac:dyDescent="0.2">
      <c r="A63" s="3" t="s">
        <v>292</v>
      </c>
      <c r="B63" s="4" t="s">
        <v>91</v>
      </c>
      <c r="C63" s="9"/>
      <c r="D63" s="2"/>
      <c r="E63" s="2"/>
      <c r="F63" s="53"/>
      <c r="G63" s="49">
        <f>I63+H63</f>
        <v>72</v>
      </c>
      <c r="H63" s="50"/>
      <c r="I63" s="50">
        <f>N63+P63+R63+T63+V63+X63+Z63+AB63</f>
        <v>72</v>
      </c>
      <c r="J63" s="27"/>
      <c r="K63" s="27"/>
      <c r="L63" s="23"/>
      <c r="M63" s="22"/>
      <c r="N63" s="3"/>
      <c r="O63" s="10"/>
      <c r="P63" s="5"/>
      <c r="Q63" s="22"/>
      <c r="R63" s="3"/>
      <c r="S63" s="10"/>
      <c r="T63" s="5"/>
      <c r="U63" s="22"/>
      <c r="V63" s="3"/>
      <c r="W63" s="10"/>
      <c r="X63" s="10">
        <v>72</v>
      </c>
    </row>
    <row r="64" spans="1:25" x14ac:dyDescent="0.2">
      <c r="A64" s="3"/>
      <c r="B64" s="4" t="s">
        <v>264</v>
      </c>
      <c r="C64" s="9">
        <v>6</v>
      </c>
      <c r="D64" s="2"/>
      <c r="E64" s="2"/>
      <c r="F64" s="53"/>
      <c r="G64" s="49"/>
      <c r="H64" s="50"/>
      <c r="I64" s="50"/>
      <c r="J64" s="73"/>
      <c r="K64" s="73"/>
      <c r="L64" s="23"/>
      <c r="M64" s="22"/>
      <c r="N64" s="3"/>
      <c r="O64" s="10"/>
      <c r="P64" s="5"/>
      <c r="Q64" s="22"/>
      <c r="R64" s="3"/>
      <c r="S64" s="10"/>
      <c r="T64" s="5"/>
      <c r="U64" s="22"/>
      <c r="V64" s="3"/>
      <c r="W64" s="10"/>
      <c r="X64" s="10"/>
    </row>
    <row r="65" spans="1:25" s="13" customFormat="1" ht="38.25" x14ac:dyDescent="0.2">
      <c r="A65" s="12" t="s">
        <v>130</v>
      </c>
      <c r="B65" s="46" t="s">
        <v>131</v>
      </c>
      <c r="C65" s="47">
        <f>COUNT(C66:C69)</f>
        <v>1</v>
      </c>
      <c r="D65" s="47">
        <f t="shared" ref="D65:F65" si="31">COUNT(D66:D69)</f>
        <v>1</v>
      </c>
      <c r="E65" s="47">
        <f t="shared" si="31"/>
        <v>0</v>
      </c>
      <c r="F65" s="47">
        <f t="shared" si="31"/>
        <v>1</v>
      </c>
      <c r="G65" s="19">
        <f>SUM(G66:G68)</f>
        <v>119</v>
      </c>
      <c r="H65" s="12">
        <f t="shared" ref="H65:V65" si="32">SUM(H66:H68)</f>
        <v>15</v>
      </c>
      <c r="I65" s="12">
        <f t="shared" si="32"/>
        <v>104</v>
      </c>
      <c r="J65" s="12">
        <f t="shared" si="32"/>
        <v>18</v>
      </c>
      <c r="K65" s="12">
        <f t="shared" si="32"/>
        <v>0</v>
      </c>
      <c r="L65" s="48">
        <f t="shared" si="32"/>
        <v>14</v>
      </c>
      <c r="M65" s="68"/>
      <c r="N65" s="12"/>
      <c r="O65" s="12"/>
      <c r="P65" s="21"/>
      <c r="Q65" s="19"/>
      <c r="R65" s="12"/>
      <c r="S65" s="12"/>
      <c r="T65" s="48"/>
      <c r="U65" s="68">
        <f t="shared" si="32"/>
        <v>47</v>
      </c>
      <c r="V65" s="12">
        <f t="shared" si="32"/>
        <v>32</v>
      </c>
      <c r="W65" s="12"/>
      <c r="X65" s="12"/>
    </row>
    <row r="66" spans="1:25" ht="25.5" x14ac:dyDescent="0.2">
      <c r="A66" s="3" t="s">
        <v>133</v>
      </c>
      <c r="B66" s="4" t="s">
        <v>134</v>
      </c>
      <c r="C66" s="9"/>
      <c r="D66" s="2">
        <v>5</v>
      </c>
      <c r="E66" s="2"/>
      <c r="F66" s="2"/>
      <c r="G66" s="16">
        <f>M66+O66+Q66+S66+U66+W66</f>
        <v>47</v>
      </c>
      <c r="H66" s="72">
        <f>G66-I66</f>
        <v>15</v>
      </c>
      <c r="I66" s="3">
        <f>N66+P66+R66+T66+V66+X66</f>
        <v>32</v>
      </c>
      <c r="J66" s="3">
        <f>I66-K66-L66</f>
        <v>18</v>
      </c>
      <c r="K66" s="3"/>
      <c r="L66" s="5">
        <v>14</v>
      </c>
      <c r="M66" s="18"/>
      <c r="N66" s="3"/>
      <c r="O66" s="3"/>
      <c r="P66" s="5"/>
      <c r="Q66" s="18"/>
      <c r="R66" s="3"/>
      <c r="S66" s="3"/>
      <c r="T66" s="5"/>
      <c r="U66" s="18">
        <v>47</v>
      </c>
      <c r="V66" s="3">
        <v>32</v>
      </c>
      <c r="W66" s="3"/>
      <c r="X66" s="2"/>
    </row>
    <row r="67" spans="1:25" x14ac:dyDescent="0.2">
      <c r="A67" s="3" t="s">
        <v>136</v>
      </c>
      <c r="B67" s="4" t="s">
        <v>89</v>
      </c>
      <c r="C67" s="9"/>
      <c r="D67" s="2"/>
      <c r="E67" s="2"/>
      <c r="F67" s="53">
        <v>6</v>
      </c>
      <c r="G67" s="49">
        <f>I67+H67</f>
        <v>36</v>
      </c>
      <c r="H67" s="50"/>
      <c r="I67" s="50">
        <f>N67+P67+R67+T67+V67+X67+Z67+AB67</f>
        <v>36</v>
      </c>
      <c r="J67" s="27"/>
      <c r="K67" s="27"/>
      <c r="L67" s="23"/>
      <c r="M67" s="22"/>
      <c r="N67" s="3"/>
      <c r="O67" s="10"/>
      <c r="P67" s="5"/>
      <c r="Q67" s="22"/>
      <c r="R67" s="3"/>
      <c r="S67" s="10"/>
      <c r="T67" s="5"/>
      <c r="U67" s="95"/>
      <c r="V67" s="3"/>
      <c r="W67" s="10"/>
      <c r="X67" s="10">
        <v>36</v>
      </c>
    </row>
    <row r="68" spans="1:25" x14ac:dyDescent="0.2">
      <c r="A68" s="3" t="s">
        <v>138</v>
      </c>
      <c r="B68" s="4" t="s">
        <v>91</v>
      </c>
      <c r="C68" s="9"/>
      <c r="D68" s="2"/>
      <c r="E68" s="2"/>
      <c r="F68" s="53"/>
      <c r="G68" s="49">
        <f>I68+H68</f>
        <v>36</v>
      </c>
      <c r="H68" s="50"/>
      <c r="I68" s="50">
        <f>N68+P69+R68+T68+V68+X68+Z68+AB68</f>
        <v>36</v>
      </c>
      <c r="J68" s="27"/>
      <c r="K68" s="27"/>
      <c r="L68" s="23"/>
      <c r="M68" s="22"/>
      <c r="N68" s="3"/>
      <c r="O68" s="10"/>
      <c r="P68" s="5"/>
      <c r="Q68" s="22"/>
      <c r="R68" s="3"/>
      <c r="S68" s="10"/>
      <c r="T68" s="5"/>
      <c r="U68" s="95"/>
      <c r="V68" s="3"/>
      <c r="W68" s="10"/>
      <c r="X68" s="10">
        <v>36</v>
      </c>
    </row>
    <row r="69" spans="1:25" x14ac:dyDescent="0.2">
      <c r="A69" s="3"/>
      <c r="B69" s="4" t="s">
        <v>264</v>
      </c>
      <c r="C69" s="9">
        <v>6</v>
      </c>
      <c r="D69" s="2"/>
      <c r="E69" s="2"/>
      <c r="F69" s="53"/>
      <c r="G69" s="49"/>
      <c r="H69" s="50"/>
      <c r="I69" s="50"/>
      <c r="J69" s="73"/>
      <c r="K69" s="73"/>
      <c r="L69" s="23"/>
      <c r="M69" s="22"/>
      <c r="N69" s="3"/>
      <c r="O69" s="10"/>
      <c r="P69" s="5"/>
      <c r="Q69" s="22"/>
      <c r="R69" s="3"/>
      <c r="S69" s="10"/>
      <c r="T69" s="5"/>
      <c r="U69" s="22"/>
      <c r="V69" s="3"/>
      <c r="W69" s="10"/>
      <c r="X69" s="10"/>
    </row>
    <row r="70" spans="1:25" s="6" customFormat="1" x14ac:dyDescent="0.2">
      <c r="A70" s="7" t="s">
        <v>140</v>
      </c>
      <c r="B70" s="8" t="s">
        <v>141</v>
      </c>
      <c r="C70" s="42">
        <f>COUNT(C71)</f>
        <v>0</v>
      </c>
      <c r="D70" s="42">
        <f t="shared" ref="D70:F70" si="33">COUNT(D71)</f>
        <v>0</v>
      </c>
      <c r="E70" s="42">
        <f t="shared" si="33"/>
        <v>1</v>
      </c>
      <c r="F70" s="42">
        <f t="shared" si="33"/>
        <v>1</v>
      </c>
      <c r="G70" s="17">
        <f>G71</f>
        <v>64</v>
      </c>
      <c r="H70" s="7">
        <f t="shared" ref="H70:V70" si="34">H71</f>
        <v>32</v>
      </c>
      <c r="I70" s="7">
        <f t="shared" si="34"/>
        <v>32</v>
      </c>
      <c r="J70" s="7"/>
      <c r="K70" s="7">
        <f t="shared" si="34"/>
        <v>32</v>
      </c>
      <c r="L70" s="14"/>
      <c r="M70" s="67"/>
      <c r="N70" s="7"/>
      <c r="O70" s="7"/>
      <c r="P70" s="14"/>
      <c r="Q70" s="67"/>
      <c r="R70" s="7"/>
      <c r="S70" s="7">
        <f t="shared" si="34"/>
        <v>44</v>
      </c>
      <c r="T70" s="14">
        <f t="shared" si="34"/>
        <v>10</v>
      </c>
      <c r="U70" s="67">
        <f t="shared" si="34"/>
        <v>20</v>
      </c>
      <c r="V70" s="7">
        <f t="shared" si="34"/>
        <v>22</v>
      </c>
      <c r="W70" s="7"/>
      <c r="X70" s="7"/>
    </row>
    <row r="71" spans="1:25" s="33" customFormat="1" x14ac:dyDescent="0.2">
      <c r="A71" s="27" t="s">
        <v>279</v>
      </c>
      <c r="B71" s="31" t="s">
        <v>3</v>
      </c>
      <c r="C71" s="43"/>
      <c r="D71" s="27"/>
      <c r="E71" s="27">
        <v>4</v>
      </c>
      <c r="F71" s="32">
        <v>5</v>
      </c>
      <c r="G71" s="30">
        <f>M71+O71+Q71+S71+U71+W71</f>
        <v>64</v>
      </c>
      <c r="H71" s="27">
        <f>G71-I71</f>
        <v>32</v>
      </c>
      <c r="I71" s="27">
        <f>N71+P71+R71+T71+V71+X71</f>
        <v>32</v>
      </c>
      <c r="J71" s="27"/>
      <c r="K71" s="27">
        <v>32</v>
      </c>
      <c r="L71" s="27"/>
      <c r="M71" s="29"/>
      <c r="N71" s="27"/>
      <c r="O71" s="27"/>
      <c r="P71" s="28"/>
      <c r="Q71" s="30"/>
      <c r="R71" s="27"/>
      <c r="S71" s="27">
        <v>44</v>
      </c>
      <c r="T71" s="28">
        <v>10</v>
      </c>
      <c r="U71" s="30">
        <v>20</v>
      </c>
      <c r="V71" s="27">
        <v>22</v>
      </c>
      <c r="W71" s="27"/>
      <c r="X71" s="27"/>
    </row>
    <row r="72" spans="1:25" s="34" customFormat="1" ht="27.75" customHeight="1" x14ac:dyDescent="0.2">
      <c r="A72" s="147" t="s">
        <v>269</v>
      </c>
      <c r="B72" s="148"/>
      <c r="C72" s="25">
        <f>C8+C24</f>
        <v>4</v>
      </c>
      <c r="D72" s="25">
        <f>D8+D24</f>
        <v>15</v>
      </c>
      <c r="E72" s="25">
        <f>E8+E24</f>
        <v>12</v>
      </c>
      <c r="F72" s="24">
        <f>F8+F24</f>
        <v>16</v>
      </c>
      <c r="G72" s="25">
        <f>G8+G24</f>
        <v>5404</v>
      </c>
      <c r="H72" s="25">
        <f t="shared" ref="H72:V72" si="35">H8+H24</f>
        <v>1264</v>
      </c>
      <c r="I72" s="25">
        <f t="shared" si="35"/>
        <v>4140</v>
      </c>
      <c r="J72" s="25">
        <f t="shared" si="35"/>
        <v>1662</v>
      </c>
      <c r="K72" s="25">
        <f t="shared" si="35"/>
        <v>887</v>
      </c>
      <c r="L72" s="69">
        <f t="shared" si="35"/>
        <v>92</v>
      </c>
      <c r="M72" s="26">
        <f t="shared" si="35"/>
        <v>869</v>
      </c>
      <c r="N72" s="25">
        <f t="shared" si="35"/>
        <v>606</v>
      </c>
      <c r="O72" s="25">
        <f t="shared" si="35"/>
        <v>1187</v>
      </c>
      <c r="P72" s="69">
        <f t="shared" si="35"/>
        <v>834</v>
      </c>
      <c r="Q72" s="26">
        <f t="shared" si="35"/>
        <v>758</v>
      </c>
      <c r="R72" s="25">
        <f t="shared" si="35"/>
        <v>576</v>
      </c>
      <c r="S72" s="25">
        <f t="shared" si="35"/>
        <v>1103</v>
      </c>
      <c r="T72" s="69">
        <f t="shared" si="35"/>
        <v>828</v>
      </c>
      <c r="U72" s="26">
        <f t="shared" si="35"/>
        <v>803</v>
      </c>
      <c r="V72" s="25">
        <f t="shared" si="35"/>
        <v>612</v>
      </c>
      <c r="W72" s="25"/>
      <c r="X72" s="25"/>
    </row>
    <row r="73" spans="1:25" s="33" customFormat="1" ht="26.25" thickBot="1" x14ac:dyDescent="0.25">
      <c r="A73" s="54" t="s">
        <v>270</v>
      </c>
      <c r="B73" s="55" t="s">
        <v>305</v>
      </c>
      <c r="C73" s="56"/>
      <c r="D73" s="54"/>
      <c r="E73" s="54"/>
      <c r="F73" s="57"/>
      <c r="G73" s="58"/>
      <c r="H73" s="59"/>
      <c r="I73" s="59"/>
      <c r="J73" s="59"/>
      <c r="K73" s="59"/>
      <c r="L73" s="62"/>
      <c r="M73" s="61"/>
      <c r="N73" s="54"/>
      <c r="O73" s="60"/>
      <c r="P73" s="62"/>
      <c r="Q73" s="63"/>
      <c r="R73" s="54"/>
      <c r="S73" s="60"/>
      <c r="T73" s="62"/>
      <c r="U73" s="64"/>
      <c r="V73" s="65"/>
      <c r="W73" s="60"/>
      <c r="X73" s="54">
        <v>3</v>
      </c>
    </row>
    <row r="74" spans="1:25" s="33" customFormat="1" ht="12.75" customHeight="1" thickTop="1" x14ac:dyDescent="0.2">
      <c r="A74" s="155" t="s">
        <v>271</v>
      </c>
      <c r="B74" s="155"/>
      <c r="C74" s="155"/>
      <c r="D74" s="155"/>
      <c r="E74" s="155"/>
      <c r="F74" s="156"/>
      <c r="G74" s="149" t="s">
        <v>159</v>
      </c>
      <c r="H74" s="157" t="s">
        <v>272</v>
      </c>
      <c r="I74" s="157"/>
      <c r="J74" s="157"/>
      <c r="K74" s="157"/>
      <c r="L74" s="158"/>
      <c r="M74" s="134">
        <f>N8+N25+N42+N43+N48+N49+N50+N51+N52+N53+N58+N59+N60+N61+N66</f>
        <v>606</v>
      </c>
      <c r="N74" s="135"/>
      <c r="O74" s="136">
        <f>P8+P25+P42+P43+P48+P49+P50+P51+P52+P53+P58+P59+P60+P61+P66</f>
        <v>690</v>
      </c>
      <c r="P74" s="138"/>
      <c r="Q74" s="134">
        <f>R8+R25+R42+R43+R48+R49+R50+R51+R52+R53+R58+R59+R60+R61+R66</f>
        <v>384</v>
      </c>
      <c r="R74" s="135"/>
      <c r="S74" s="136">
        <f>T8+T25+T42+T43+T48+T49+T50+T51+T52+T53+T58+T59+T60+T61+T66+T71</f>
        <v>552</v>
      </c>
      <c r="T74" s="138"/>
      <c r="U74" s="134">
        <f>V8+V25+V42+V43+V48+V49+V50+V51+V52+V53+V58+V59+V60+V61+V66+V71</f>
        <v>396</v>
      </c>
      <c r="V74" s="135"/>
      <c r="W74" s="136"/>
      <c r="X74" s="137"/>
    </row>
    <row r="75" spans="1:25" s="33" customFormat="1" x14ac:dyDescent="0.2">
      <c r="A75" s="141"/>
      <c r="B75" s="141"/>
      <c r="C75" s="141"/>
      <c r="D75" s="141"/>
      <c r="E75" s="141"/>
      <c r="F75" s="142"/>
      <c r="G75" s="150"/>
      <c r="H75" s="143" t="s">
        <v>273</v>
      </c>
      <c r="I75" s="143"/>
      <c r="J75" s="143"/>
      <c r="K75" s="143"/>
      <c r="L75" s="152"/>
      <c r="M75" s="139"/>
      <c r="N75" s="140"/>
      <c r="O75" s="167">
        <v>144</v>
      </c>
      <c r="P75" s="168"/>
      <c r="Q75" s="139">
        <f>R44+R54+R62+R67</f>
        <v>192</v>
      </c>
      <c r="R75" s="140"/>
      <c r="S75" s="167">
        <f>T44+T54+T62+T67</f>
        <v>276</v>
      </c>
      <c r="T75" s="168"/>
      <c r="U75" s="139">
        <f>V44+U54+V62+V67</f>
        <v>216</v>
      </c>
      <c r="V75" s="140"/>
      <c r="W75" s="167">
        <v>36</v>
      </c>
      <c r="X75" s="169"/>
    </row>
    <row r="76" spans="1:25" s="33" customFormat="1" x14ac:dyDescent="0.2">
      <c r="A76" s="141"/>
      <c r="B76" s="141"/>
      <c r="C76" s="141"/>
      <c r="D76" s="141"/>
      <c r="E76" s="141"/>
      <c r="F76" s="142"/>
      <c r="G76" s="150"/>
      <c r="H76" s="143" t="s">
        <v>274</v>
      </c>
      <c r="I76" s="143"/>
      <c r="J76" s="143"/>
      <c r="K76" s="143"/>
      <c r="L76" s="143"/>
      <c r="M76" s="139"/>
      <c r="N76" s="140"/>
      <c r="O76" s="167"/>
      <c r="P76" s="168"/>
      <c r="Q76" s="139"/>
      <c r="R76" s="140"/>
      <c r="S76" s="167"/>
      <c r="T76" s="168"/>
      <c r="U76" s="139">
        <f>V45+V55+V63+V68</f>
        <v>0</v>
      </c>
      <c r="V76" s="140"/>
      <c r="W76" s="167">
        <f>X45+X55+X63+X68</f>
        <v>648</v>
      </c>
      <c r="X76" s="169"/>
    </row>
    <row r="77" spans="1:25" s="33" customFormat="1" x14ac:dyDescent="0.2">
      <c r="A77" s="141"/>
      <c r="B77" s="141"/>
      <c r="C77" s="141"/>
      <c r="D77" s="141"/>
      <c r="E77" s="141"/>
      <c r="F77" s="142"/>
      <c r="G77" s="150"/>
      <c r="H77" s="143" t="s">
        <v>275</v>
      </c>
      <c r="I77" s="143"/>
      <c r="J77" s="143"/>
      <c r="K77" s="143"/>
      <c r="L77" s="143"/>
      <c r="M77" s="128">
        <f>COUNTIF($C$42:$C$46,1)+COUNTIF($C$48:$C$56,1)+COUNTIF($C$58:$C$64,1)+COUNTIF($C$66:$C$69,1)</f>
        <v>0</v>
      </c>
      <c r="N77" s="129"/>
      <c r="O77" s="128">
        <f>COUNTIF($C$42:$C$46,2)+COUNTIF($C$48:$C$56,2)+COUNTIF($C$58:$C$64,2)+COUNTIF($C$66:$C$69,2)</f>
        <v>1</v>
      </c>
      <c r="P77" s="129"/>
      <c r="Q77" s="128">
        <f>COUNTIF($C$42:$C$46,3)+COUNTIF($C$48:$C$56,3)+COUNTIF($C$58:$C$64,3)+COUNTIF($C$66:$C$69,3)</f>
        <v>0</v>
      </c>
      <c r="R77" s="129"/>
      <c r="S77" s="169">
        <f>COUNTIF($C$42:$C$46,4)+COUNTIF($C$48:$C$56,4)+COUNTIF($C$58:$C$64,4)+COUNTIF($C$66:$C$69,4)</f>
        <v>0</v>
      </c>
      <c r="T77" s="129"/>
      <c r="U77" s="128">
        <f>COUNTIF($C$42:$C$46,5)+COUNTIF($C$48:$C$56,5)+COUNTIF($C$58:$C$64,5)+COUNTIF($C$66:$C$69,5)</f>
        <v>0</v>
      </c>
      <c r="V77" s="129"/>
      <c r="W77" s="169">
        <v>2</v>
      </c>
      <c r="X77" s="129"/>
      <c r="Y77" s="70"/>
    </row>
    <row r="78" spans="1:25" s="33" customFormat="1" x14ac:dyDescent="0.2">
      <c r="A78" s="141"/>
      <c r="B78" s="141"/>
      <c r="C78" s="141"/>
      <c r="D78" s="141"/>
      <c r="E78" s="141"/>
      <c r="F78" s="142"/>
      <c r="G78" s="150"/>
      <c r="H78" s="143" t="s">
        <v>276</v>
      </c>
      <c r="I78" s="143"/>
      <c r="J78" s="143"/>
      <c r="K78" s="143"/>
      <c r="L78" s="143"/>
      <c r="M78" s="128">
        <f>COUNTIF($D$10:$D$18,1)+COUNTIF($D$21:$D$23,1)+COUNTIF($D$26:$D$38,1)+COUNTIF($D$42:$D$46,1)+COUNTIF($D$48:$D$55,1)+COUNTIF($D$58:$D$64,1)+COUNTIF($D$66:$D$69,1)</f>
        <v>1</v>
      </c>
      <c r="N78" s="129"/>
      <c r="O78" s="128">
        <f>COUNTIF($D$10:$D$18,2)+COUNTIF($D$21:$D$23,2)+COUNTIF($D$26:$D$38,2)+COUNTIF($D$42:$D$46,2)+COUNTIF($D$48:$D$55,2)+COUNTIF($D$58:$D$64,2)+COUNTIF($D$66:$D$69,2)</f>
        <v>4</v>
      </c>
      <c r="P78" s="129"/>
      <c r="Q78" s="128">
        <f>COUNTIF($D$10:$D$18,3)+COUNTIF($D$21:$D$23,3)+COUNTIF($D$26:$D$38,3)+COUNTIF($D$42:$D$46,3)+COUNTIF($D$48:$D$55,3)+COUNTIF($D$58:$D$64,3)+COUNTIF($D$66:$D$69,3)</f>
        <v>1</v>
      </c>
      <c r="R78" s="129"/>
      <c r="S78" s="128">
        <f>COUNTIF($D$10:$D$18,4)+COUNTIF($D$21:$D$23,4)+COUNTIF($D$26:$D$38,4)+COUNTIF($D$42:$D$46,4)+COUNTIF($D$48:$D$55,4)+COUNTIF($D$58:$D$64,4)+COUNTIF($D$66:$D$69,4)</f>
        <v>5</v>
      </c>
      <c r="T78" s="129"/>
      <c r="U78" s="128">
        <f>COUNTIF($D$10:$D$18,5)+COUNTIF($D$21:$D$23,5)+COUNTIF($D$26:$D$38,5)+COUNTIF($D$42:$D$46,5)+COUNTIF($D$48:$D$55,5)+COUNTIF($D$58:$D$64,5)+COUNTIF($D$66:$D$69,5)</f>
        <v>4</v>
      </c>
      <c r="V78" s="129"/>
      <c r="W78" s="128">
        <f>COUNTIF($D$10:$D$18,6)+COUNTIF($D$21:$D$23,6)+COUNTIF($D$26:$D$38,6)+COUNTIF($D$42:$D$46,6)+COUNTIF($D$48:$D$55,6)+COUNTIF($D$58:$D$64,6)+COUNTIF($D$66:$D$69,6)</f>
        <v>0</v>
      </c>
      <c r="X78" s="129"/>
      <c r="Y78" s="70"/>
    </row>
    <row r="79" spans="1:25" s="33" customFormat="1" x14ac:dyDescent="0.2">
      <c r="A79" s="141"/>
      <c r="B79" s="141"/>
      <c r="C79" s="141"/>
      <c r="D79" s="141"/>
      <c r="E79" s="141"/>
      <c r="F79" s="142"/>
      <c r="G79" s="150"/>
      <c r="H79" s="143" t="s">
        <v>277</v>
      </c>
      <c r="I79" s="143"/>
      <c r="J79" s="143"/>
      <c r="K79" s="143"/>
      <c r="L79" s="143"/>
      <c r="M79" s="128">
        <f>COUNTIF($F$10:$F$18,1)+COUNTIF($F$21:$F$23,1)+COUNTIF($F$26:$F$38,1)+COUNTIF($F$42:$F$46,1)+COUNTIF($F$48:$F$56,1)+COUNTIF($F$58:$F$64,1)+COUNTIF($F$66:$F$69,1)</f>
        <v>1</v>
      </c>
      <c r="N79" s="129"/>
      <c r="O79" s="128">
        <f>COUNTIF($F$10:$F$18,2)+COUNTIF($F$21:$F$23,2)+COUNTIF($F$26:$F$38,2)+COUNTIF($F$42:$F$46,2)+COUNTIF($F$48:$F$56,2)+COUNTIF($F$58:$F$64,2)+COUNTIF($F$66:$F$69,2)</f>
        <v>5</v>
      </c>
      <c r="P79" s="129"/>
      <c r="Q79" s="128">
        <f>COUNTIF($F$10:$F$18,3)+COUNTIF($F$21:$F$23,3)+COUNTIF($F$26:$F$38,3)+COUNTIF($F$42:$F$46,3)+COUNTIF($F$48:$F$56,3)+COUNTIF($F$58:$F$64,3)+COUNTIF($F$66:$F$69,3)</f>
        <v>0</v>
      </c>
      <c r="R79" s="129"/>
      <c r="S79" s="128">
        <f>COUNTIF($F$10:$F$18,4)+COUNTIF($F$21:$F$23,4)+COUNTIF($F$26:$F$38,4)+COUNTIF($F$42:$F$46,4)+COUNTIF($F$48:$F$56,4)+COUNTIF($F$58:$F$64,4)+COUNTIF($F$66:$F$69,4)</f>
        <v>3</v>
      </c>
      <c r="T79" s="129"/>
      <c r="U79" s="128">
        <f>COUNTIF($F$10:$F$18,5)+COUNTIF($F$21:$F$23,5)+COUNTIF($F$26:$F$38,5)+COUNTIF($F$42:$F$46,5)+COUNTIF($F$48:$F$56,5)+COUNTIF($F$58:$F$64,5)+COUNTIF($F$66:$F$69,5)</f>
        <v>3</v>
      </c>
      <c r="V79" s="129"/>
      <c r="W79" s="128">
        <f>COUNTIF($F$10:$F$18,6)+COUNTIF($F$21:$F$23,6)+COUNTIF($F$26:$F$38,6)+COUNTIF($F$42:$F$46,6)+COUNTIF($F$48:$F$56,6)+COUNTIF($F$58:$F$64,6)+COUNTIF($F$66:$F$69,6)</f>
        <v>2</v>
      </c>
      <c r="X79" s="129"/>
      <c r="Y79" s="70"/>
    </row>
    <row r="80" spans="1:25" s="33" customFormat="1" x14ac:dyDescent="0.2">
      <c r="A80" s="141"/>
      <c r="B80" s="141"/>
      <c r="C80" s="141"/>
      <c r="D80" s="141"/>
      <c r="E80" s="141"/>
      <c r="F80" s="142"/>
      <c r="G80" s="150"/>
      <c r="H80" s="143" t="s">
        <v>278</v>
      </c>
      <c r="I80" s="143"/>
      <c r="J80" s="143"/>
      <c r="K80" s="143"/>
      <c r="L80" s="143"/>
      <c r="M80" s="128">
        <f>COUNTIF($E$10:$E$18,1)+COUNTIF($E$21:$E$23,1)+COUNTIF($E$26:$E$38,1)+COUNTIF($E$42:$E$46,1)+COUNTIF($E$54:$E$56,1)+COUNTIF($E$58:$E$64,1)+COUNTIF($E$66:$E$69,1)</f>
        <v>1</v>
      </c>
      <c r="N80" s="129"/>
      <c r="O80" s="128">
        <f>COUNTIF($E$10:$E$18,2)+COUNTIF($E$21:$E$23,2)+COUNTIF($E$26:$E$38,2)+COUNTIF($E$42:$E$46,2)+COUNTIF($E$54:$E$56,2)+COUNTIF($E$58:$E$64,2)+COUNTIF($E$66:$E$69,2)</f>
        <v>0</v>
      </c>
      <c r="P80" s="129"/>
      <c r="Q80" s="128">
        <f>COUNTIF($E$10:$E$18,3)+COUNTIF($E$21:$E$23,3)+COUNTIF($E$26:$E$38,3)+COUNTIF($E$42:$E$46,3)+COUNTIF($E$54:$E$56,3)+COUNTIF($E$58:$E$64,3)+COUNTIF($E$66:$E$69,3)</f>
        <v>2</v>
      </c>
      <c r="R80" s="129"/>
      <c r="S80" s="128">
        <f>COUNTIF($E$10:$E$18,4)+COUNTIF($E$21:$E$23,4)+COUNTIF($E$26:$E$38,4)+COUNTIF($E$42:$E$46,4)+COUNTIF($E$54:$E$56,4)+COUNTIF($E$58:$E$64,4)+COUNTIF($E$66:$E$69,4)</f>
        <v>0</v>
      </c>
      <c r="T80" s="129"/>
      <c r="U80" s="128">
        <f>COUNTIF($E$10:$E$18,5)+COUNTIF($E$21:$E$23,5)+COUNTIF($E$26:$E$38,5)+COUNTIF($E$42:$E$46,5)+COUNTIF($E$54:$E$56,5)+COUNTIF($E$58:$E$64,5)+COUNTIF($E$66:$E$69,5)</f>
        <v>5</v>
      </c>
      <c r="V80" s="129"/>
      <c r="W80" s="128">
        <f>COUNTIF($E$10:$E$18,6)+COUNTIF($E$21:$E$23,6)+COUNTIF($E$26:$E$38,6)+COUNTIF($E$42:$E$46,6)+COUNTIF($E$54:$E$56,6)+COUNTIF($E$58:$E$64,6)+COUNTIF($E$66:$E$69,6)</f>
        <v>0</v>
      </c>
      <c r="X80" s="129"/>
      <c r="Y80" s="70"/>
    </row>
    <row r="81" spans="1:12" s="33" customFormat="1" x14ac:dyDescent="0.2">
      <c r="C81" s="44"/>
      <c r="G81" s="35"/>
      <c r="H81" s="35"/>
      <c r="I81" s="35"/>
      <c r="J81" s="35"/>
      <c r="K81" s="35"/>
      <c r="L81" s="35"/>
    </row>
    <row r="82" spans="1:12" s="33" customFormat="1" x14ac:dyDescent="0.2">
      <c r="A82" s="36" t="s">
        <v>304</v>
      </c>
      <c r="C82" s="37"/>
      <c r="D82" s="37"/>
    </row>
    <row r="83" spans="1:12" s="33" customFormat="1" x14ac:dyDescent="0.2">
      <c r="C83" s="44"/>
    </row>
  </sheetData>
  <mergeCells count="106">
    <mergeCell ref="M75:N75"/>
    <mergeCell ref="O75:P75"/>
    <mergeCell ref="Q75:R75"/>
    <mergeCell ref="S75:T75"/>
    <mergeCell ref="W78:X78"/>
    <mergeCell ref="U76:V76"/>
    <mergeCell ref="W76:X76"/>
    <mergeCell ref="M77:N77"/>
    <mergeCell ref="O77:P77"/>
    <mergeCell ref="U77:V77"/>
    <mergeCell ref="W77:X77"/>
    <mergeCell ref="M78:N78"/>
    <mergeCell ref="O78:P78"/>
    <mergeCell ref="Q78:R78"/>
    <mergeCell ref="S78:T78"/>
    <mergeCell ref="U78:V78"/>
    <mergeCell ref="Q76:R76"/>
    <mergeCell ref="U75:V75"/>
    <mergeCell ref="W75:X75"/>
    <mergeCell ref="S76:T76"/>
    <mergeCell ref="S77:T77"/>
    <mergeCell ref="Q77:R77"/>
    <mergeCell ref="O76:P76"/>
    <mergeCell ref="W80:X80"/>
    <mergeCell ref="M80:N80"/>
    <mergeCell ref="O80:P80"/>
    <mergeCell ref="Q80:R80"/>
    <mergeCell ref="S80:T80"/>
    <mergeCell ref="M79:N79"/>
    <mergeCell ref="O79:P79"/>
    <mergeCell ref="Q79:R79"/>
    <mergeCell ref="S79:T79"/>
    <mergeCell ref="U79:V79"/>
    <mergeCell ref="W79:X79"/>
    <mergeCell ref="M1:X1"/>
    <mergeCell ref="D3:D6"/>
    <mergeCell ref="E3:E6"/>
    <mergeCell ref="F3:F6"/>
    <mergeCell ref="G3:G6"/>
    <mergeCell ref="H3:H6"/>
    <mergeCell ref="M2:P2"/>
    <mergeCell ref="Q2:T2"/>
    <mergeCell ref="U2:X2"/>
    <mergeCell ref="S3:T3"/>
    <mergeCell ref="U3:V3"/>
    <mergeCell ref="W3:X3"/>
    <mergeCell ref="I3:L3"/>
    <mergeCell ref="C1:F2"/>
    <mergeCell ref="C3:C6"/>
    <mergeCell ref="M3:N3"/>
    <mergeCell ref="O3:P3"/>
    <mergeCell ref="Q3:R3"/>
    <mergeCell ref="P5:P6"/>
    <mergeCell ref="Q5:Q6"/>
    <mergeCell ref="N5:N6"/>
    <mergeCell ref="O5:O6"/>
    <mergeCell ref="M4:N4"/>
    <mergeCell ref="O4:P4"/>
    <mergeCell ref="A79:F79"/>
    <mergeCell ref="H79:L79"/>
    <mergeCell ref="A1:A6"/>
    <mergeCell ref="B1:B6"/>
    <mergeCell ref="G1:L2"/>
    <mergeCell ref="A72:B72"/>
    <mergeCell ref="G74:G80"/>
    <mergeCell ref="A80:F80"/>
    <mergeCell ref="H80:L80"/>
    <mergeCell ref="I4:I6"/>
    <mergeCell ref="J4:L4"/>
    <mergeCell ref="A78:F78"/>
    <mergeCell ref="H78:L78"/>
    <mergeCell ref="A77:F77"/>
    <mergeCell ref="H77:L77"/>
    <mergeCell ref="A76:F76"/>
    <mergeCell ref="H76:L76"/>
    <mergeCell ref="A75:F75"/>
    <mergeCell ref="H75:L75"/>
    <mergeCell ref="D42:D43"/>
    <mergeCell ref="D50:D51"/>
    <mergeCell ref="A74:F74"/>
    <mergeCell ref="H74:L74"/>
    <mergeCell ref="D58:D61"/>
    <mergeCell ref="Q4:R4"/>
    <mergeCell ref="B7:L7"/>
    <mergeCell ref="U80:V80"/>
    <mergeCell ref="S4:T4"/>
    <mergeCell ref="U4:V4"/>
    <mergeCell ref="W4:X4"/>
    <mergeCell ref="J5:J6"/>
    <mergeCell ref="K5:K6"/>
    <mergeCell ref="L5:L6"/>
    <mergeCell ref="M5:M6"/>
    <mergeCell ref="R5:R6"/>
    <mergeCell ref="S5:S6"/>
    <mergeCell ref="T5:T6"/>
    <mergeCell ref="U5:U6"/>
    <mergeCell ref="V5:V6"/>
    <mergeCell ref="W5:W6"/>
    <mergeCell ref="X5:X6"/>
    <mergeCell ref="U74:V74"/>
    <mergeCell ref="W74:X74"/>
    <mergeCell ref="M74:N74"/>
    <mergeCell ref="O74:P74"/>
    <mergeCell ref="Q74:R74"/>
    <mergeCell ref="S74:T74"/>
    <mergeCell ref="M76:N76"/>
  </mergeCells>
  <pageMargins left="0" right="0" top="0" bottom="0" header="0" footer="0"/>
  <pageSetup paperSize="9" scale="89" fitToHeight="0" orientation="landscape" r:id="rId1"/>
  <headerFooter alignWithMargins="0"/>
  <ignoredErrors>
    <ignoredError sqref="I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M179"/>
    </sheetView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График (2)</vt:lpstr>
      <vt:lpstr>План</vt:lpstr>
      <vt:lpstr>Start</vt:lpstr>
      <vt:lpstr>Лист1</vt:lpstr>
      <vt:lpstr>План!Заголовки_для_печати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lora</cp:lastModifiedBy>
  <cp:lastPrinted>2015-06-25T02:25:59Z</cp:lastPrinted>
  <dcterms:created xsi:type="dcterms:W3CDTF">2011-05-05T04:03:53Z</dcterms:created>
  <dcterms:modified xsi:type="dcterms:W3CDTF">2015-08-24T07:24:08Z</dcterms:modified>
</cp:coreProperties>
</file>