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ЭтаКнига" defaultThemeVersion="124226"/>
  <bookViews>
    <workbookView xWindow="105" yWindow="105" windowWidth="10005" windowHeight="7005" tabRatio="750" activeTab="1"/>
  </bookViews>
  <sheets>
    <sheet name="График" sheetId="19" r:id="rId1"/>
    <sheet name="План" sheetId="18" r:id="rId2"/>
    <sheet name="Start" sheetId="11" state="hidden" r:id="rId3"/>
  </sheets>
  <definedNames>
    <definedName name="С53">План!$I$59</definedName>
  </definedNames>
  <calcPr calcId="145621"/>
</workbook>
</file>

<file path=xl/calcChain.xml><?xml version="1.0" encoding="utf-8"?>
<calcChain xmlns="http://schemas.openxmlformats.org/spreadsheetml/2006/main">
  <c r="W67" i="18" l="1"/>
  <c r="U67" i="18"/>
  <c r="F57" i="18"/>
  <c r="E8" i="18"/>
  <c r="W66" i="18" l="1"/>
  <c r="U66" i="18"/>
  <c r="S66" i="18"/>
  <c r="Q66" i="18"/>
  <c r="O66" i="18"/>
  <c r="M66" i="18"/>
  <c r="S67" i="18"/>
  <c r="M67" i="18"/>
  <c r="W57" i="18"/>
  <c r="X57" i="18"/>
  <c r="D52" i="18" l="1"/>
  <c r="E52" i="18"/>
  <c r="F52" i="18"/>
  <c r="D47" i="18"/>
  <c r="E47" i="18"/>
  <c r="F47" i="18"/>
  <c r="C47" i="18"/>
  <c r="W65" i="18"/>
  <c r="U65" i="18"/>
  <c r="S65" i="18"/>
  <c r="Q65" i="18"/>
  <c r="O65" i="18"/>
  <c r="M65" i="18"/>
  <c r="D9" i="18"/>
  <c r="C9" i="18"/>
  <c r="Q62" i="18"/>
  <c r="S62" i="18"/>
  <c r="U62" i="18"/>
  <c r="W62" i="18"/>
  <c r="O62" i="18"/>
  <c r="O63" i="18"/>
  <c r="Q63" i="18"/>
  <c r="S63" i="18"/>
  <c r="U63" i="18"/>
  <c r="W63" i="18"/>
  <c r="M63" i="18"/>
  <c r="W25" i="18" l="1"/>
  <c r="X25" i="18"/>
  <c r="U20" i="18"/>
  <c r="V20" i="18"/>
  <c r="W20" i="18"/>
  <c r="X20" i="18"/>
  <c r="W9" i="18"/>
  <c r="W8" i="18" s="1"/>
  <c r="X9" i="18"/>
  <c r="X8" i="18"/>
  <c r="O52" i="18"/>
  <c r="P52" i="18"/>
  <c r="R52" i="18"/>
  <c r="S52" i="18"/>
  <c r="T52" i="18"/>
  <c r="Q52" i="18"/>
  <c r="R47" i="18"/>
  <c r="S47" i="18"/>
  <c r="T47" i="18"/>
  <c r="U47" i="18"/>
  <c r="V47" i="18"/>
  <c r="W47" i="18"/>
  <c r="X47" i="18"/>
  <c r="Q47" i="18"/>
  <c r="AW164" i="19"/>
  <c r="AW165" i="19"/>
  <c r="AW163" i="19"/>
  <c r="AQ168" i="19"/>
  <c r="AJ164" i="19"/>
  <c r="AJ165" i="19"/>
  <c r="AJ163" i="19"/>
  <c r="AC164" i="19"/>
  <c r="AC168" i="19" s="1"/>
  <c r="AC165" i="19"/>
  <c r="AC163" i="19"/>
  <c r="T164" i="19"/>
  <c r="T165" i="19"/>
  <c r="T168" i="19" s="1"/>
  <c r="T163" i="19"/>
  <c r="B164" i="19"/>
  <c r="B165" i="19"/>
  <c r="B163" i="19"/>
  <c r="B168" i="19" l="1"/>
  <c r="AJ168" i="19"/>
  <c r="T25" i="18"/>
  <c r="T20" i="18"/>
  <c r="T9" i="18"/>
  <c r="AW168" i="19" l="1"/>
  <c r="T8" i="18"/>
  <c r="K57" i="18" l="1"/>
  <c r="S57" i="18"/>
  <c r="T57" i="18"/>
  <c r="U57" i="18"/>
  <c r="V57" i="18"/>
  <c r="L47" i="18"/>
  <c r="M47" i="18"/>
  <c r="N47" i="18"/>
  <c r="O47" i="18"/>
  <c r="P47" i="18"/>
  <c r="R42" i="18"/>
  <c r="R41" i="18" s="1"/>
  <c r="V42" i="18"/>
  <c r="V41" i="18" s="1"/>
  <c r="W42" i="18" l="1"/>
  <c r="W41" i="18" s="1"/>
  <c r="S42" i="18"/>
  <c r="S41" i="18" s="1"/>
  <c r="O42" i="18"/>
  <c r="O41" i="18" s="1"/>
  <c r="F42" i="18"/>
  <c r="F41" i="18" s="1"/>
  <c r="X42" i="18"/>
  <c r="X41" i="18" s="1"/>
  <c r="T42" i="18"/>
  <c r="P42" i="18"/>
  <c r="P41" i="18" s="1"/>
  <c r="D42" i="18"/>
  <c r="D41" i="18" s="1"/>
  <c r="U42" i="18"/>
  <c r="U41" i="18" s="1"/>
  <c r="Q42" i="18"/>
  <c r="Q41" i="18" s="1"/>
  <c r="K25" i="18"/>
  <c r="L25" i="18"/>
  <c r="L24" i="18" s="1"/>
  <c r="M25" i="18"/>
  <c r="M24" i="18" s="1"/>
  <c r="N25" i="18"/>
  <c r="N24" i="18" s="1"/>
  <c r="O25" i="18"/>
  <c r="O24" i="18" s="1"/>
  <c r="P25" i="18"/>
  <c r="Q25" i="18"/>
  <c r="Q24" i="18" s="1"/>
  <c r="R25" i="18"/>
  <c r="R24" i="18" s="1"/>
  <c r="S25" i="18"/>
  <c r="S24" i="18" s="1"/>
  <c r="U25" i="18"/>
  <c r="U24" i="18" s="1"/>
  <c r="V25" i="18"/>
  <c r="W24" i="18"/>
  <c r="X24" i="18"/>
  <c r="D25" i="18"/>
  <c r="E25" i="18"/>
  <c r="E24" i="18" s="1"/>
  <c r="E59" i="18" s="1"/>
  <c r="F25" i="18"/>
  <c r="I55" i="18"/>
  <c r="I54" i="18"/>
  <c r="I50" i="18"/>
  <c r="I49" i="18"/>
  <c r="I58" i="18"/>
  <c r="G58" i="18"/>
  <c r="I53" i="18"/>
  <c r="I52" i="18" s="1"/>
  <c r="G53" i="18"/>
  <c r="I48" i="18"/>
  <c r="I47" i="18" s="1"/>
  <c r="G48" i="18"/>
  <c r="G27" i="18"/>
  <c r="I27" i="18"/>
  <c r="J27" i="18" s="1"/>
  <c r="G28" i="18"/>
  <c r="I28" i="18"/>
  <c r="J28" i="18" s="1"/>
  <c r="G29" i="18"/>
  <c r="I29" i="18"/>
  <c r="J29" i="18" s="1"/>
  <c r="G30" i="18"/>
  <c r="I30" i="18"/>
  <c r="J30" i="18" s="1"/>
  <c r="G31" i="18"/>
  <c r="I31" i="18"/>
  <c r="J31" i="18" s="1"/>
  <c r="G32" i="18"/>
  <c r="I32" i="18"/>
  <c r="J32" i="18" s="1"/>
  <c r="G33" i="18"/>
  <c r="I33" i="18"/>
  <c r="J33" i="18" s="1"/>
  <c r="G34" i="18"/>
  <c r="I34" i="18"/>
  <c r="J34" i="18" s="1"/>
  <c r="G35" i="18"/>
  <c r="I35" i="18"/>
  <c r="J35" i="18" s="1"/>
  <c r="G36" i="18"/>
  <c r="I36" i="18"/>
  <c r="J36" i="18" s="1"/>
  <c r="G37" i="18"/>
  <c r="I37" i="18"/>
  <c r="J37" i="18" s="1"/>
  <c r="G38" i="18"/>
  <c r="I38" i="18"/>
  <c r="J38" i="18" s="1"/>
  <c r="G39" i="18"/>
  <c r="I39" i="18"/>
  <c r="J39" i="18" s="1"/>
  <c r="G40" i="18"/>
  <c r="I40" i="18"/>
  <c r="J40" i="18" s="1"/>
  <c r="I26" i="18"/>
  <c r="G26" i="18"/>
  <c r="I23" i="18"/>
  <c r="G23" i="18"/>
  <c r="I22" i="18"/>
  <c r="J22" i="18" s="1"/>
  <c r="G22" i="18"/>
  <c r="I21" i="18"/>
  <c r="J21" i="18" s="1"/>
  <c r="G21" i="18"/>
  <c r="G12" i="18"/>
  <c r="I12" i="18"/>
  <c r="J12" i="18" s="1"/>
  <c r="G13" i="18"/>
  <c r="I13" i="18"/>
  <c r="J13" i="18" s="1"/>
  <c r="G14" i="18"/>
  <c r="I14" i="18"/>
  <c r="J14" i="18" s="1"/>
  <c r="G15" i="18"/>
  <c r="I15" i="18"/>
  <c r="J15" i="18" s="1"/>
  <c r="G16" i="18"/>
  <c r="I16" i="18"/>
  <c r="J16" i="18" s="1"/>
  <c r="G17" i="18"/>
  <c r="I17" i="18"/>
  <c r="J17" i="18" s="1"/>
  <c r="G18" i="18"/>
  <c r="I18" i="18"/>
  <c r="J18" i="18" s="1"/>
  <c r="G19" i="18"/>
  <c r="I19" i="18"/>
  <c r="J19" i="18" s="1"/>
  <c r="I11" i="18"/>
  <c r="J11" i="18" s="1"/>
  <c r="G11" i="18"/>
  <c r="G10" i="18"/>
  <c r="I10" i="18"/>
  <c r="J10" i="18" s="1"/>
  <c r="K20" i="18"/>
  <c r="L20" i="18"/>
  <c r="M20" i="18"/>
  <c r="N20" i="18"/>
  <c r="O20" i="18"/>
  <c r="P20" i="18"/>
  <c r="Q20" i="18"/>
  <c r="R20" i="18"/>
  <c r="S20" i="18"/>
  <c r="D20" i="18"/>
  <c r="E20" i="18"/>
  <c r="F20" i="18"/>
  <c r="C20" i="18"/>
  <c r="K9" i="18"/>
  <c r="L9" i="18"/>
  <c r="M9" i="18"/>
  <c r="N9" i="18"/>
  <c r="O9" i="18"/>
  <c r="P9" i="18"/>
  <c r="Q9" i="18"/>
  <c r="R9" i="18"/>
  <c r="S9" i="18"/>
  <c r="U9" i="18"/>
  <c r="V9" i="18"/>
  <c r="V8" i="18" s="1"/>
  <c r="F8" i="18"/>
  <c r="C8" i="18"/>
  <c r="N8" i="18" l="1"/>
  <c r="O67" i="18"/>
  <c r="D24" i="18"/>
  <c r="F24" i="18"/>
  <c r="F59" i="18" s="1"/>
  <c r="J26" i="18"/>
  <c r="Q67" i="18"/>
  <c r="H21" i="18"/>
  <c r="R8" i="18"/>
  <c r="R59" i="18" s="1"/>
  <c r="S8" i="18"/>
  <c r="Q8" i="18"/>
  <c r="Q59" i="18" s="1"/>
  <c r="Q7" i="18" s="1"/>
  <c r="O8" i="18"/>
  <c r="M8" i="18"/>
  <c r="J25" i="18"/>
  <c r="K47" i="18"/>
  <c r="P24" i="18"/>
  <c r="V24" i="18"/>
  <c r="T41" i="18"/>
  <c r="T24" i="18" s="1"/>
  <c r="T59" i="18" s="1"/>
  <c r="D8" i="18"/>
  <c r="U8" i="18"/>
  <c r="U59" i="18" s="1"/>
  <c r="U7" i="18" s="1"/>
  <c r="P8" i="18"/>
  <c r="H10" i="18"/>
  <c r="H16" i="18"/>
  <c r="H12" i="18"/>
  <c r="G20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L8" i="18"/>
  <c r="J48" i="18"/>
  <c r="J47" i="18" s="1"/>
  <c r="I25" i="18"/>
  <c r="H17" i="18"/>
  <c r="H13" i="18"/>
  <c r="H53" i="18"/>
  <c r="H52" i="18" s="1"/>
  <c r="G52" i="18"/>
  <c r="G25" i="18"/>
  <c r="X59" i="18"/>
  <c r="H11" i="18"/>
  <c r="H19" i="18"/>
  <c r="H15" i="18"/>
  <c r="H22" i="18"/>
  <c r="H26" i="18"/>
  <c r="H48" i="18"/>
  <c r="H47" i="18" s="1"/>
  <c r="G47" i="18"/>
  <c r="H58" i="18"/>
  <c r="H57" i="18" s="1"/>
  <c r="G57" i="18"/>
  <c r="M59" i="18"/>
  <c r="M7" i="18" s="1"/>
  <c r="I57" i="18"/>
  <c r="L59" i="18"/>
  <c r="N59" i="18"/>
  <c r="I20" i="18"/>
  <c r="H18" i="18"/>
  <c r="H14" i="18"/>
  <c r="J53" i="18"/>
  <c r="J52" i="18" s="1"/>
  <c r="K52" i="18"/>
  <c r="V59" i="18"/>
  <c r="W59" i="18"/>
  <c r="W7" i="18" s="1"/>
  <c r="S59" i="18"/>
  <c r="S7" i="18" s="1"/>
  <c r="O59" i="18"/>
  <c r="O7" i="18" s="1"/>
  <c r="H23" i="18"/>
  <c r="J20" i="18"/>
  <c r="J9" i="18"/>
  <c r="I9" i="18"/>
  <c r="G9" i="18"/>
  <c r="K8" i="18"/>
  <c r="D59" i="18" l="1"/>
  <c r="I8" i="18"/>
  <c r="N7" i="18"/>
  <c r="M61" i="18"/>
  <c r="K163" i="19" s="1"/>
  <c r="G42" i="18"/>
  <c r="X7" i="18"/>
  <c r="W61" i="18"/>
  <c r="Q165" i="19" s="1"/>
  <c r="V7" i="18"/>
  <c r="U61" i="18"/>
  <c r="K165" i="19" s="1"/>
  <c r="T7" i="18"/>
  <c r="S61" i="18"/>
  <c r="Q164" i="19" s="1"/>
  <c r="R7" i="18"/>
  <c r="Q61" i="18"/>
  <c r="K164" i="19" s="1"/>
  <c r="E164" i="19" s="1"/>
  <c r="I42" i="18"/>
  <c r="I41" i="18" s="1"/>
  <c r="I24" i="18" s="1"/>
  <c r="I59" i="18" s="1"/>
  <c r="G8" i="18"/>
  <c r="H9" i="18"/>
  <c r="K42" i="18"/>
  <c r="K41" i="18" s="1"/>
  <c r="K24" i="18" s="1"/>
  <c r="K59" i="18" s="1"/>
  <c r="P59" i="18"/>
  <c r="H25" i="18"/>
  <c r="G41" i="18"/>
  <c r="G24" i="18" s="1"/>
  <c r="H20" i="18"/>
  <c r="H42" i="18"/>
  <c r="H41" i="18" s="1"/>
  <c r="H24" i="18" s="1"/>
  <c r="J8" i="18"/>
  <c r="J42" i="18"/>
  <c r="E165" i="19" l="1"/>
  <c r="O61" i="18"/>
  <c r="Q163" i="19" s="1"/>
  <c r="P7" i="18"/>
  <c r="E163" i="19"/>
  <c r="G59" i="18"/>
  <c r="H8" i="18"/>
  <c r="H59" i="18" s="1"/>
  <c r="J41" i="18"/>
  <c r="J24" i="18" s="1"/>
  <c r="J59" i="18" s="1"/>
  <c r="C52" i="18"/>
  <c r="C42" i="18" s="1"/>
  <c r="C41" i="18" s="1"/>
  <c r="C24" i="18" s="1"/>
  <c r="C59" i="18" s="1"/>
  <c r="E168" i="19" l="1"/>
</calcChain>
</file>

<file path=xl/sharedStrings.xml><?xml version="1.0" encoding="utf-8"?>
<sst xmlns="http://schemas.openxmlformats.org/spreadsheetml/2006/main" count="804" uniqueCount="293">
  <si>
    <t>Базовые дисциплины</t>
  </si>
  <si>
    <t>ОДБ.10</t>
  </si>
  <si>
    <t>3</t>
  </si>
  <si>
    <t>Физическая культура</t>
  </si>
  <si>
    <t>1</t>
  </si>
  <si>
    <t>ОДБ.01</t>
  </si>
  <si>
    <t>Русский язык</t>
  </si>
  <si>
    <t>2</t>
  </si>
  <si>
    <t>ОДБ.02</t>
  </si>
  <si>
    <t>Литература</t>
  </si>
  <si>
    <t>ОДБ.03</t>
  </si>
  <si>
    <t>Иностранный язык</t>
  </si>
  <si>
    <t>4</t>
  </si>
  <si>
    <t>ОДБ.04</t>
  </si>
  <si>
    <t>История</t>
  </si>
  <si>
    <t>5</t>
  </si>
  <si>
    <t>ОДБ.05</t>
  </si>
  <si>
    <t>Обществознание (включая экономику и право)</t>
  </si>
  <si>
    <t>6</t>
  </si>
  <si>
    <t>ОДБ.06</t>
  </si>
  <si>
    <t>Химия</t>
  </si>
  <si>
    <t>7</t>
  </si>
  <si>
    <t>ОДБ.07</t>
  </si>
  <si>
    <t>Биология</t>
  </si>
  <si>
    <t>8</t>
  </si>
  <si>
    <t>ОДБ.08</t>
  </si>
  <si>
    <t>ОБЖ</t>
  </si>
  <si>
    <t>9</t>
  </si>
  <si>
    <t>ОДБ.09</t>
  </si>
  <si>
    <t>История Иркутской области</t>
  </si>
  <si>
    <t>Профильные дисциплины</t>
  </si>
  <si>
    <t>10</t>
  </si>
  <si>
    <t>ОДП.01</t>
  </si>
  <si>
    <t>Математика</t>
  </si>
  <si>
    <t>11</t>
  </si>
  <si>
    <t>ОДП.02</t>
  </si>
  <si>
    <t>Информатика и ИКТ</t>
  </si>
  <si>
    <t>12</t>
  </si>
  <si>
    <t>ОДП.03</t>
  </si>
  <si>
    <t>Физика</t>
  </si>
  <si>
    <t>ОП</t>
  </si>
  <si>
    <t>Общепрофессиональный цикл</t>
  </si>
  <si>
    <t>13</t>
  </si>
  <si>
    <t>ОП.01</t>
  </si>
  <si>
    <t>Основы права</t>
  </si>
  <si>
    <t>14</t>
  </si>
  <si>
    <t>ОП.02</t>
  </si>
  <si>
    <t>Материаловедение</t>
  </si>
  <si>
    <t>15</t>
  </si>
  <si>
    <t>ОП.03</t>
  </si>
  <si>
    <t>Слесарное дело</t>
  </si>
  <si>
    <t>16</t>
  </si>
  <si>
    <t>ОП.04</t>
  </si>
  <si>
    <t>Черчение</t>
  </si>
  <si>
    <t>17</t>
  </si>
  <si>
    <t>ОП.05</t>
  </si>
  <si>
    <t>Электротехника</t>
  </si>
  <si>
    <t>18</t>
  </si>
  <si>
    <t>ОП.06</t>
  </si>
  <si>
    <t>Основы технической механики и гидравлики</t>
  </si>
  <si>
    <t>19</t>
  </si>
  <si>
    <t>ОП.07</t>
  </si>
  <si>
    <t>Безопасность жизнедеятельности</t>
  </si>
  <si>
    <t>20</t>
  </si>
  <si>
    <t>ОП.08</t>
  </si>
  <si>
    <t>Технические измерения</t>
  </si>
  <si>
    <t>21</t>
  </si>
  <si>
    <t>ОП.09</t>
  </si>
  <si>
    <t>Автоматизация производства</t>
  </si>
  <si>
    <t>22</t>
  </si>
  <si>
    <t>ОП.10</t>
  </si>
  <si>
    <t>Технология поиска работы</t>
  </si>
  <si>
    <t>23</t>
  </si>
  <si>
    <t>ОП.11</t>
  </si>
  <si>
    <t>Основы профессионального общения и преуспевания</t>
  </si>
  <si>
    <t>24</t>
  </si>
  <si>
    <t>ОП.12</t>
  </si>
  <si>
    <t>Основы предпринимательской деятельности</t>
  </si>
  <si>
    <t>25</t>
  </si>
  <si>
    <t>ОП.13</t>
  </si>
  <si>
    <t>Промышленная безопасность при производстве сварочных работ</t>
  </si>
  <si>
    <t>26</t>
  </si>
  <si>
    <t>ОП.14</t>
  </si>
  <si>
    <t>Охрана труда</t>
  </si>
  <si>
    <t>27</t>
  </si>
  <si>
    <t>ОП.15</t>
  </si>
  <si>
    <t>Введение в профессию</t>
  </si>
  <si>
    <t>Профессиональные модули</t>
  </si>
  <si>
    <t>ПМ.01</t>
  </si>
  <si>
    <t>Техническое обслуживание и ремонт систем, узлов, агрегатов строительных машин</t>
  </si>
  <si>
    <t>28</t>
  </si>
  <si>
    <t>МДК.01.01</t>
  </si>
  <si>
    <t>Конструкция, эксплуатация и техническое обслуживание строительных машин</t>
  </si>
  <si>
    <t>29</t>
  </si>
  <si>
    <t>Учебная практика</t>
  </si>
  <si>
    <t>30</t>
  </si>
  <si>
    <t>Производственная практика</t>
  </si>
  <si>
    <t>ПМ.02</t>
  </si>
  <si>
    <t>Техническое обслуживание и ремонт систем, узлов, приборов автомобилей</t>
  </si>
  <si>
    <t>31</t>
  </si>
  <si>
    <t>МДК.02.01</t>
  </si>
  <si>
    <t>Конструкция, эксплуатация и техническое обслуживание автомобилей</t>
  </si>
  <si>
    <t>32</t>
  </si>
  <si>
    <t>33</t>
  </si>
  <si>
    <t>ПМ.03</t>
  </si>
  <si>
    <t>Выполнение сварки и резки средней сложности деталей</t>
  </si>
  <si>
    <t>34</t>
  </si>
  <si>
    <t>МДК.03.01</t>
  </si>
  <si>
    <t>Оборудование, техника и технология сварки и резки металлов</t>
  </si>
  <si>
    <t>35</t>
  </si>
  <si>
    <t>36</t>
  </si>
  <si>
    <t>37</t>
  </si>
  <si>
    <t>ФК.00</t>
  </si>
  <si>
    <t>ФИЗИЧЕСКАЯ КУЛЬТУРА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</si>
  <si>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</si>
  <si>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</si>
  <si>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</si>
  <si>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</si>
  <si>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</si>
  <si>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</si>
  <si>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</si>
  <si>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</si>
  <si>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</si>
  <si>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</si>
  <si>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</si>
  <si>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</si>
  <si>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</si>
  <si>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</si>
  <si>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</si>
  <si>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</si>
  <si>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</si>
  <si>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</si>
  <si>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</si>
  <si>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</si>
  <si>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</si>
  <si>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Теор. обучение</t>
  </si>
  <si>
    <t>Пр. занятия</t>
  </si>
  <si>
    <t>Лаб. занятия</t>
  </si>
  <si>
    <t>Максим.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</si>
  <si>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</si>
  <si>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</si>
  <si>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</si>
  <si>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</si>
  <si>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</si>
  <si>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</si>
  <si>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</si>
  <si>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</si>
  <si>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</si>
  <si>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</si>
  <si>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</si>
  <si>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</si>
  <si>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</si>
  <si>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</si>
  <si>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</si>
  <si>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ОБЩЕОБРАЗОВАТЕЛЬНЫЙ ЦИКЛ</t>
  </si>
  <si>
    <t>ПРОФЕССИОНАЛЬНАЯ ПОДГОТОВКА</t>
  </si>
  <si>
    <t>П</t>
  </si>
  <si>
    <t>Профессиональный цикл</t>
  </si>
  <si>
    <t xml:space="preserve">17 </t>
  </si>
  <si>
    <t xml:space="preserve">1 </t>
  </si>
  <si>
    <t>Учебная практика (Производственное обучение)</t>
  </si>
  <si>
    <t xml:space="preserve">2 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</si>
  <si>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</si>
  <si>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</si>
  <si>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</si>
  <si>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</si>
  <si>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</si>
  <si>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</si>
  <si>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</si>
  <si>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</si>
  <si>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</si>
  <si>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</si>
  <si>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</si>
  <si>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</si>
  <si>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</si>
  <si>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</si>
  <si>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</si>
  <si>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</si>
  <si>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</si>
  <si>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</si>
  <si>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</si>
  <si>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</si>
  <si>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</si>
  <si>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</si>
  <si>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</si>
  <si>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</si>
  <si>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</si>
  <si>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</si>
  <si>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</si>
  <si>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</si>
  <si>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</si>
  <si>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</si>
  <si>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</si>
  <si>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</si>
  <si>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</si>
  <si>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</si>
  <si>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</si>
  <si>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</si>
  <si>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</si>
  <si>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</si>
  <si>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</si>
  <si>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</si>
  <si>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</si>
  <si>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</si>
  <si>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</si>
  <si>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</si>
  <si>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</si>
  <si>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</si>
  <si>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</si>
  <si>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</si>
  <si>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</si>
  <si>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</si>
  <si>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</si>
  <si>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</si>
  <si>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</si>
  <si>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</si>
  <si>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</si>
  <si>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</si>
  <si>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</si>
  <si>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У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</si>
  <si>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</si>
  <si>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</si>
  <si>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</si>
  <si>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</si>
  <si>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</si>
  <si>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Промежуточная аттестация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</si>
  <si>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</si>
  <si>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</si>
  <si>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</si>
  <si>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</si>
  <si>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</si>
  <si>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</si>
  <si>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</si>
  <si>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</si>
  <si>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</si>
  <si>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</si>
  <si>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</si>
  <si>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</si>
  <si>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</si>
  <si>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</si>
  <si>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</si>
  <si>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</si>
  <si>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</si>
  <si>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</si>
  <si>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</si>
  <si>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</si>
  <si>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</si>
  <si>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</si>
  <si>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22 </t>
  </si>
  <si>
    <t xml:space="preserve">11 </t>
  </si>
  <si>
    <t xml:space="preserve">24 </t>
  </si>
  <si>
    <t xml:space="preserve">Обучение по циклам и разделу "Физическая культура", в том числе учебная практика </t>
  </si>
  <si>
    <t>Государственная итоговая аттестация</t>
  </si>
  <si>
    <t xml:space="preserve">   Государственная итоговая аттестация</t>
  </si>
  <si>
    <t>1 Каледарный учебный график</t>
  </si>
  <si>
    <t>Экзамент (квалификационный)</t>
  </si>
  <si>
    <t>Экзамен</t>
  </si>
  <si>
    <t>Зачет</t>
  </si>
  <si>
    <t>Диф. зачет</t>
  </si>
  <si>
    <t>ОД.00</t>
  </si>
  <si>
    <t>ОДБ.00</t>
  </si>
  <si>
    <t>ОДП.00</t>
  </si>
  <si>
    <t>ПП.00</t>
  </si>
  <si>
    <t>П.00</t>
  </si>
  <si>
    <t>ПМ.00</t>
  </si>
  <si>
    <t>УП.01</t>
  </si>
  <si>
    <t>ПП.01</t>
  </si>
  <si>
    <t>УП.02</t>
  </si>
  <si>
    <t>ПП.02</t>
  </si>
  <si>
    <t>УП.03</t>
  </si>
  <si>
    <t>ПП.03</t>
  </si>
  <si>
    <t>ФК.01</t>
  </si>
  <si>
    <t>ВСЕГО</t>
  </si>
  <si>
    <t>ГИА.00</t>
  </si>
  <si>
    <r>
      <rPr>
        <b/>
        <sz val="10"/>
        <color indexed="8"/>
        <rFont val="Times New Roman"/>
        <family val="1"/>
        <charset val="204"/>
      </rPr>
      <t>Консультации:</t>
    </r>
    <r>
      <rPr>
        <sz val="10"/>
        <color indexed="8"/>
        <rFont val="Times New Roman"/>
        <family val="1"/>
        <charset val="204"/>
      </rPr>
      <t xml:space="preserve"> 4 часа на одного студента в год</t>
    </r>
  </si>
  <si>
    <t>Дисциплин и МДК</t>
  </si>
  <si>
    <t>Учебной практики</t>
  </si>
  <si>
    <t>Производственной практики</t>
  </si>
  <si>
    <t>Экзаменов (квалификационных)</t>
  </si>
  <si>
    <t>Экзаменов</t>
  </si>
  <si>
    <t>Диф.зачетов*</t>
  </si>
  <si>
    <t>Зачетов*</t>
  </si>
  <si>
    <t>1,2,3</t>
  </si>
  <si>
    <t>ПМ.02. ЭК</t>
  </si>
  <si>
    <t>Экзамен квалификационный</t>
  </si>
  <si>
    <t>ПМ.03. ЭК</t>
  </si>
  <si>
    <t>Итого часов в неделю</t>
  </si>
  <si>
    <t>12  нед</t>
  </si>
  <si>
    <t>11  нед</t>
  </si>
  <si>
    <t>22  нед</t>
  </si>
  <si>
    <t>9  нед</t>
  </si>
  <si>
    <t>8 нед</t>
  </si>
  <si>
    <t>* без учета зачетов и диф.зачетов по дисциплине "Физическая культура"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</si>
</sst>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55">
    <xf numFmtId="0" fontId="0" fillId="0" borderId="0" xfId="0"/>
    <xf numFmtId="0" fontId="10" fillId="0" borderId="0" xfId="3" applyFont="1" applyFill="1"/>
    <xf numFmtId="0" fontId="11" fillId="0" borderId="0" xfId="3" applyFont="1" applyFill="1"/>
    <xf numFmtId="0" fontId="10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6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 applyProtection="1">
      <alignment horizontal="center" vertical="center"/>
      <protection locked="0"/>
    </xf>
    <xf numFmtId="0" fontId="1" fillId="0" borderId="0" xfId="3" applyFill="1"/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Font="1" applyFill="1" applyAlignment="1" applyProtection="1">
      <alignment horizontal="left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left" vertical="center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left" vertical="center" wrapText="1"/>
    </xf>
    <xf numFmtId="0" fontId="10" fillId="0" borderId="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lef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 applyProtection="1">
      <alignment horizontal="center" vertical="center"/>
      <protection locked="0"/>
    </xf>
    <xf numFmtId="0" fontId="11" fillId="0" borderId="13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 applyProtection="1">
      <alignment horizontal="center" vertical="center"/>
      <protection locked="0"/>
    </xf>
    <xf numFmtId="0" fontId="11" fillId="0" borderId="6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0" fontId="12" fillId="0" borderId="14" xfId="3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1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3" applyNumberFormat="1" applyFont="1" applyFill="1" applyBorder="1" applyAlignment="1" applyProtection="1">
      <alignment horizontal="center" vertical="center" wrapText="1"/>
    </xf>
    <xf numFmtId="0" fontId="10" fillId="0" borderId="20" xfId="3" applyNumberFormat="1" applyFont="1" applyFill="1" applyBorder="1" applyAlignment="1" applyProtection="1">
      <alignment horizontal="center" vertical="center"/>
    </xf>
    <xf numFmtId="0" fontId="10" fillId="0" borderId="20" xfId="3" applyNumberFormat="1" applyFont="1" applyFill="1" applyBorder="1" applyAlignment="1" applyProtection="1">
      <alignment horizontal="left" vertical="center" wrapText="1"/>
    </xf>
    <xf numFmtId="0" fontId="10" fillId="0" borderId="20" xfId="3" applyNumberFormat="1" applyFont="1" applyFill="1" applyBorder="1" applyAlignment="1" applyProtection="1">
      <alignment horizontal="center" vertical="center" wrapText="1"/>
    </xf>
    <xf numFmtId="0" fontId="10" fillId="0" borderId="21" xfId="3" applyNumberFormat="1" applyFont="1" applyFill="1" applyBorder="1" applyAlignment="1" applyProtection="1">
      <alignment horizontal="center" vertical="center"/>
    </xf>
    <xf numFmtId="1" fontId="10" fillId="0" borderId="22" xfId="3" applyNumberFormat="1" applyFont="1" applyFill="1" applyBorder="1" applyAlignment="1" applyProtection="1">
      <alignment horizontal="center" vertical="center"/>
    </xf>
    <xf numFmtId="1" fontId="10" fillId="0" borderId="20" xfId="3" applyNumberFormat="1" applyFont="1" applyFill="1" applyBorder="1" applyAlignment="1" applyProtection="1">
      <alignment horizontal="center" vertical="center"/>
    </xf>
    <xf numFmtId="0" fontId="10" fillId="0" borderId="23" xfId="3" applyNumberFormat="1" applyFont="1" applyFill="1" applyBorder="1" applyAlignment="1" applyProtection="1">
      <alignment horizontal="center" vertical="center"/>
    </xf>
    <xf numFmtId="0" fontId="10" fillId="0" borderId="24" xfId="3" applyNumberFormat="1" applyFont="1" applyFill="1" applyBorder="1" applyAlignment="1" applyProtection="1">
      <alignment horizontal="center" vertical="center"/>
    </xf>
    <xf numFmtId="0" fontId="10" fillId="0" borderId="25" xfId="3" applyNumberFormat="1" applyFont="1" applyFill="1" applyBorder="1" applyAlignment="1" applyProtection="1">
      <alignment horizontal="center" vertical="center"/>
    </xf>
    <xf numFmtId="0" fontId="10" fillId="0" borderId="26" xfId="3" applyNumberFormat="1" applyFont="1" applyFill="1" applyBorder="1" applyAlignment="1" applyProtection="1">
      <alignment horizontal="center" vertical="center"/>
    </xf>
    <xf numFmtId="0" fontId="10" fillId="0" borderId="22" xfId="3" applyNumberFormat="1" applyFont="1" applyFill="1" applyBorder="1" applyAlignment="1" applyProtection="1">
      <alignment horizontal="center" vertical="center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center"/>
    </xf>
    <xf numFmtId="0" fontId="10" fillId="0" borderId="0" xfId="3" applyFont="1" applyFill="1" applyBorder="1" applyProtection="1"/>
    <xf numFmtId="0" fontId="12" fillId="0" borderId="0" xfId="3" applyFont="1" applyFill="1" applyProtection="1"/>
    <xf numFmtId="0" fontId="10" fillId="0" borderId="0" xfId="3" applyFont="1" applyFill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1" fillId="0" borderId="14" xfId="3" applyNumberFormat="1" applyFont="1" applyFill="1" applyBorder="1" applyAlignment="1">
      <alignment horizontal="center" vertical="center" wrapText="1"/>
    </xf>
    <xf numFmtId="0" fontId="11" fillId="0" borderId="13" xfId="3" applyNumberFormat="1" applyFont="1" applyFill="1" applyBorder="1" applyAlignment="1">
      <alignment horizontal="center" vertical="center" wrapText="1"/>
    </xf>
    <xf numFmtId="0" fontId="12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19" xfId="3" applyNumberFormat="1" applyFont="1" applyFill="1" applyBorder="1" applyAlignment="1">
      <alignment horizontal="center" vertical="center"/>
    </xf>
    <xf numFmtId="0" fontId="11" fillId="0" borderId="5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/>
    </xf>
    <xf numFmtId="164" fontId="10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3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3" applyFont="1" applyFill="1" applyAlignment="1" applyProtection="1">
      <alignment horizontal="left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2" xfId="3" applyNumberFormat="1" applyFont="1" applyFill="1" applyBorder="1" applyAlignment="1" applyProtection="1">
      <alignment horizontal="center" vertical="center"/>
      <protection locked="0"/>
    </xf>
    <xf numFmtId="0" fontId="6" fillId="0" borderId="9" xfId="3" applyNumberFormat="1" applyFont="1" applyFill="1" applyBorder="1" applyAlignment="1" applyProtection="1">
      <alignment horizontal="center" vertical="center"/>
      <protection locked="0"/>
    </xf>
    <xf numFmtId="0" fontId="6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1" fillId="0" borderId="9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left" vertical="top"/>
      <protection locked="0"/>
    </xf>
    <xf numFmtId="0" fontId="1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ill="1"/>
    <xf numFmtId="0" fontId="1" fillId="0" borderId="0" xfId="3" applyFont="1" applyFill="1" applyAlignment="1" applyProtection="1">
      <alignment horizontal="left" vertical="center"/>
      <protection locked="0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8" fillId="0" borderId="0" xfId="3" applyFont="1" applyFill="1" applyAlignment="1" applyProtection="1">
      <alignment horizontal="left" vertical="top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3" applyFont="1" applyFill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0" fontId="11" fillId="0" borderId="6" xfId="3" applyFont="1" applyFill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Fill="1" applyBorder="1" applyAlignment="1" applyProtection="1">
      <alignment horizontal="center" vertical="center" textRotation="90" wrapText="1"/>
      <protection locked="0"/>
    </xf>
    <xf numFmtId="0" fontId="11" fillId="0" borderId="13" xfId="3" applyFont="1" applyFill="1" applyBorder="1" applyAlignment="1" applyProtection="1">
      <alignment horizontal="center" vertical="center" textRotation="90" wrapText="1"/>
      <protection locked="0"/>
    </xf>
    <xf numFmtId="0" fontId="11" fillId="0" borderId="14" xfId="3" applyFont="1" applyFill="1" applyBorder="1" applyAlignment="1" applyProtection="1">
      <alignment horizontal="center" vertical="center" textRotation="90" wrapText="1"/>
      <protection locked="0"/>
    </xf>
    <xf numFmtId="0" fontId="10" fillId="0" borderId="1" xfId="3" applyFont="1" applyFill="1" applyBorder="1" applyAlignment="1" applyProtection="1">
      <alignment horizontal="center" vertical="center" textRotation="90"/>
      <protection locked="0"/>
    </xf>
    <xf numFmtId="0" fontId="10" fillId="0" borderId="6" xfId="3" applyFont="1" applyFill="1" applyBorder="1" applyAlignment="1" applyProtection="1">
      <alignment horizontal="center" vertical="center" textRotation="90" wrapText="1"/>
      <protection locked="0"/>
    </xf>
    <xf numFmtId="0" fontId="10" fillId="0" borderId="14" xfId="3" applyFont="1" applyFill="1" applyBorder="1" applyAlignment="1" applyProtection="1">
      <alignment horizontal="center" vertical="center" textRotation="90" wrapText="1"/>
      <protection locked="0"/>
    </xf>
    <xf numFmtId="0" fontId="10" fillId="0" borderId="1" xfId="3" applyFont="1" applyFill="1" applyBorder="1" applyAlignment="1" applyProtection="1">
      <alignment horizontal="center" vertical="center" textRotation="90" wrapText="1"/>
      <protection locked="0"/>
    </xf>
    <xf numFmtId="0" fontId="10" fillId="0" borderId="33" xfId="3" applyNumberFormat="1" applyFont="1" applyFill="1" applyBorder="1" applyAlignment="1" applyProtection="1">
      <alignment horizontal="center" vertical="center"/>
    </xf>
    <xf numFmtId="0" fontId="10" fillId="0" borderId="30" xfId="3" applyNumberFormat="1" applyFont="1" applyFill="1" applyBorder="1" applyAlignment="1" applyProtection="1">
      <alignment horizontal="center" vertical="center"/>
    </xf>
    <xf numFmtId="0" fontId="10" fillId="0" borderId="29" xfId="3" applyNumberFormat="1" applyFont="1" applyFill="1" applyBorder="1" applyAlignment="1" applyProtection="1">
      <alignment horizontal="center" vertical="center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10" fillId="0" borderId="14" xfId="3" applyNumberFormat="1" applyFont="1" applyFill="1" applyBorder="1" applyAlignment="1" applyProtection="1">
      <alignment horizontal="center" vertical="center"/>
    </xf>
    <xf numFmtId="0" fontId="10" fillId="0" borderId="32" xfId="3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vertical="center"/>
    </xf>
    <xf numFmtId="0" fontId="10" fillId="0" borderId="19" xfId="3" applyNumberFormat="1" applyFont="1" applyFill="1" applyBorder="1" applyAlignment="1" applyProtection="1">
      <alignment vertical="center"/>
    </xf>
    <xf numFmtId="1" fontId="10" fillId="0" borderId="1" xfId="3" applyNumberFormat="1" applyFont="1" applyFill="1" applyBorder="1" applyAlignment="1" applyProtection="1">
      <alignment vertical="center"/>
    </xf>
    <xf numFmtId="1" fontId="10" fillId="0" borderId="6" xfId="3" applyNumberFormat="1" applyFont="1" applyFill="1" applyBorder="1" applyAlignment="1" applyProtection="1">
      <alignment vertical="center"/>
    </xf>
    <xf numFmtId="0" fontId="11" fillId="0" borderId="8" xfId="3" applyFont="1" applyFill="1" applyBorder="1" applyAlignment="1" applyProtection="1">
      <alignment horizontal="center" vertical="center" wrapText="1"/>
      <protection locked="0"/>
    </xf>
    <xf numFmtId="0" fontId="11" fillId="0" borderId="17" xfId="3" applyFont="1" applyFill="1" applyBorder="1" applyAlignment="1" applyProtection="1">
      <alignment horizontal="center" vertical="center" wrapText="1"/>
      <protection locked="0"/>
    </xf>
    <xf numFmtId="0" fontId="11" fillId="0" borderId="12" xfId="3" applyFont="1" applyFill="1" applyBorder="1" applyAlignment="1" applyProtection="1">
      <alignment horizontal="center" vertical="center" wrapText="1"/>
      <protection locked="0"/>
    </xf>
    <xf numFmtId="0" fontId="11" fillId="0" borderId="18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  <protection locked="0"/>
    </xf>
    <xf numFmtId="0" fontId="11" fillId="0" borderId="15" xfId="3" applyFont="1" applyFill="1" applyBorder="1" applyAlignment="1" applyProtection="1">
      <alignment horizontal="center" vertical="center" wrapText="1"/>
      <protection locked="0"/>
    </xf>
    <xf numFmtId="0" fontId="11" fillId="0" borderId="11" xfId="3" applyFont="1" applyFill="1" applyBorder="1" applyAlignment="1" applyProtection="1">
      <alignment horizontal="center" vertical="center" wrapText="1"/>
      <protection locked="0"/>
    </xf>
    <xf numFmtId="0" fontId="11" fillId="0" borderId="16" xfId="3" applyFont="1" applyFill="1" applyBorder="1" applyAlignment="1" applyProtection="1">
      <alignment horizontal="center" vertical="center" wrapText="1"/>
      <protection locked="0"/>
    </xf>
    <xf numFmtId="0" fontId="11" fillId="0" borderId="19" xfId="3" applyNumberFormat="1" applyFont="1" applyFill="1" applyBorder="1" applyAlignment="1" applyProtection="1">
      <alignment horizontal="right" vertical="center"/>
    </xf>
    <xf numFmtId="0" fontId="11" fillId="0" borderId="14" xfId="3" applyNumberFormat="1" applyFont="1" applyFill="1" applyBorder="1" applyAlignment="1" applyProtection="1">
      <alignment horizontal="right" vertical="center"/>
    </xf>
    <xf numFmtId="0" fontId="10" fillId="0" borderId="3" xfId="3" applyNumberFormat="1" applyFont="1" applyFill="1" applyBorder="1" applyAlignment="1" applyProtection="1">
      <alignment vertical="center"/>
    </xf>
    <xf numFmtId="0" fontId="10" fillId="0" borderId="11" xfId="3" applyNumberFormat="1" applyFont="1" applyFill="1" applyBorder="1" applyAlignment="1" applyProtection="1">
      <alignment vertical="center"/>
    </xf>
    <xf numFmtId="1" fontId="11" fillId="0" borderId="27" xfId="3" applyNumberFormat="1" applyFont="1" applyFill="1" applyBorder="1" applyAlignment="1" applyProtection="1">
      <alignment horizontal="center" vertical="center" textRotation="90"/>
    </xf>
    <xf numFmtId="1" fontId="11" fillId="0" borderId="31" xfId="3" applyNumberFormat="1" applyFont="1" applyFill="1" applyBorder="1" applyAlignment="1" applyProtection="1">
      <alignment horizontal="center" vertical="center" textRotation="90"/>
    </xf>
    <xf numFmtId="1" fontId="10" fillId="0" borderId="3" xfId="3" applyNumberFormat="1" applyFont="1" applyFill="1" applyBorder="1" applyAlignment="1" applyProtection="1">
      <alignment vertical="center"/>
    </xf>
    <xf numFmtId="1" fontId="10" fillId="0" borderId="28" xfId="3" applyNumberFormat="1" applyFont="1" applyFill="1" applyBorder="1" applyAlignment="1" applyProtection="1">
      <alignment vertical="center"/>
    </xf>
    <xf numFmtId="0" fontId="10" fillId="0" borderId="5" xfId="3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0" fillId="0" borderId="7" xfId="3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19" xfId="3" applyFont="1" applyFill="1" applyBorder="1" applyAlignment="1" applyProtection="1">
      <alignment horizontal="right" vertical="center"/>
      <protection locked="0"/>
    </xf>
    <xf numFmtId="0" fontId="11" fillId="0" borderId="4" xfId="3" applyFont="1" applyFill="1" applyBorder="1" applyAlignment="1" applyProtection="1">
      <alignment horizontal="right" vertical="center"/>
      <protection locked="0"/>
    </xf>
    <xf numFmtId="0" fontId="11" fillId="0" borderId="7" xfId="3" applyFont="1" applyFill="1" applyBorder="1" applyAlignment="1" applyProtection="1">
      <alignment horizontal="right" vertical="center"/>
      <protection locked="0"/>
    </xf>
    <xf numFmtId="0" fontId="10" fillId="0" borderId="19" xfId="3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P179"/>
  <sheetViews>
    <sheetView showGridLines="0" topLeftCell="A47" workbookViewId="0">
      <selection activeCell="AI47" sqref="AI47:AI52"/>
    </sheetView>
  </sheetViews>
  <sheetFormatPr defaultColWidth="14.6640625" defaultRowHeight="13.5" customHeight="1" x14ac:dyDescent="0.15"/>
  <cols>
    <col min="1" max="1" width="6.5" style="8" customWidth="1"/>
    <col min="2" max="68" width="3.33203125" style="8" customWidth="1"/>
    <col min="69" max="16384" width="14.6640625" style="8"/>
  </cols>
  <sheetData>
    <row r="1" spans="1:64" ht="7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64" ht="19.5" customHeight="1" x14ac:dyDescent="0.15">
      <c r="A2" s="83" t="s">
        <v>254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64" ht="11.25" customHeight="1" x14ac:dyDescent="0.15">
      <c r="A3" s="80" t="s">
        <v>162</v>
      </c>
      <c r="B3" s="80" t="s">
        <v>163</v>
      </c>
      <c r="C3" s="80"/>
      <c r="D3" s="80"/>
      <c r="E3" s="80"/>
      <c r="F3" s="81" t="s">
        <v>164</v>
      </c>
      <c r="G3" s="80" t="s">
        <v>165</v>
      </c>
      <c r="H3" s="80"/>
      <c r="I3" s="80"/>
      <c r="J3" s="81" t="s">
        <v>166</v>
      </c>
      <c r="K3" s="80" t="s">
        <v>167</v>
      </c>
      <c r="L3" s="80"/>
      <c r="M3" s="80"/>
      <c r="N3" s="9"/>
      <c r="O3" s="80" t="s">
        <v>168</v>
      </c>
      <c r="P3" s="80"/>
      <c r="Q3" s="80"/>
      <c r="R3" s="80"/>
      <c r="S3" s="81" t="s">
        <v>169</v>
      </c>
      <c r="T3" s="80" t="s">
        <v>170</v>
      </c>
      <c r="U3" s="80"/>
      <c r="V3" s="80"/>
      <c r="W3" s="81" t="s">
        <v>171</v>
      </c>
      <c r="X3" s="80" t="s">
        <v>172</v>
      </c>
      <c r="Y3" s="80"/>
      <c r="Z3" s="80"/>
      <c r="AA3" s="81" t="s">
        <v>173</v>
      </c>
      <c r="AB3" s="80" t="s">
        <v>174</v>
      </c>
      <c r="AC3" s="80"/>
      <c r="AD3" s="80"/>
      <c r="AE3" s="80"/>
      <c r="AF3" s="81" t="s">
        <v>175</v>
      </c>
      <c r="AG3" s="80" t="s">
        <v>176</v>
      </c>
      <c r="AH3" s="80"/>
      <c r="AI3" s="80"/>
      <c r="AJ3" s="81" t="s">
        <v>177</v>
      </c>
      <c r="AK3" s="80" t="s">
        <v>178</v>
      </c>
      <c r="AL3" s="80"/>
      <c r="AM3" s="80"/>
      <c r="AN3" s="80"/>
      <c r="AO3" s="80" t="s">
        <v>179</v>
      </c>
      <c r="AP3" s="80"/>
      <c r="AQ3" s="80"/>
      <c r="AR3" s="80"/>
      <c r="AS3" s="81" t="s">
        <v>180</v>
      </c>
      <c r="AT3" s="80" t="s">
        <v>181</v>
      </c>
      <c r="AU3" s="80"/>
      <c r="AV3" s="80"/>
      <c r="AW3" s="81" t="s">
        <v>182</v>
      </c>
      <c r="AX3" s="80" t="s">
        <v>183</v>
      </c>
      <c r="AY3" s="80"/>
      <c r="AZ3" s="80"/>
      <c r="BA3" s="80"/>
    </row>
    <row r="4" spans="1:64" ht="60.75" customHeight="1" x14ac:dyDescent="0.15">
      <c r="A4" s="80"/>
      <c r="B4" s="10" t="s">
        <v>184</v>
      </c>
      <c r="C4" s="10" t="s">
        <v>185</v>
      </c>
      <c r="D4" s="10" t="s">
        <v>186</v>
      </c>
      <c r="E4" s="10" t="s">
        <v>187</v>
      </c>
      <c r="F4" s="82"/>
      <c r="G4" s="10" t="s">
        <v>188</v>
      </c>
      <c r="H4" s="10" t="s">
        <v>189</v>
      </c>
      <c r="I4" s="10" t="s">
        <v>190</v>
      </c>
      <c r="J4" s="82"/>
      <c r="K4" s="10" t="s">
        <v>191</v>
      </c>
      <c r="L4" s="10" t="s">
        <v>192</v>
      </c>
      <c r="M4" s="10" t="s">
        <v>193</v>
      </c>
      <c r="N4" s="10" t="s">
        <v>194</v>
      </c>
      <c r="O4" s="10" t="s">
        <v>184</v>
      </c>
      <c r="P4" s="10" t="s">
        <v>185</v>
      </c>
      <c r="Q4" s="10" t="s">
        <v>186</v>
      </c>
      <c r="R4" s="10" t="s">
        <v>187</v>
      </c>
      <c r="S4" s="82"/>
      <c r="T4" s="10" t="s">
        <v>195</v>
      </c>
      <c r="U4" s="10" t="s">
        <v>196</v>
      </c>
      <c r="V4" s="10" t="s">
        <v>197</v>
      </c>
      <c r="W4" s="82"/>
      <c r="X4" s="10" t="s">
        <v>198</v>
      </c>
      <c r="Y4" s="10" t="s">
        <v>199</v>
      </c>
      <c r="Z4" s="10" t="s">
        <v>200</v>
      </c>
      <c r="AA4" s="82"/>
      <c r="AB4" s="10" t="s">
        <v>198</v>
      </c>
      <c r="AC4" s="10" t="s">
        <v>199</v>
      </c>
      <c r="AD4" s="10" t="s">
        <v>200</v>
      </c>
      <c r="AE4" s="10" t="s">
        <v>201</v>
      </c>
      <c r="AF4" s="82"/>
      <c r="AG4" s="10" t="s">
        <v>188</v>
      </c>
      <c r="AH4" s="10" t="s">
        <v>189</v>
      </c>
      <c r="AI4" s="10" t="s">
        <v>190</v>
      </c>
      <c r="AJ4" s="82"/>
      <c r="AK4" s="10" t="s">
        <v>202</v>
      </c>
      <c r="AL4" s="10" t="s">
        <v>203</v>
      </c>
      <c r="AM4" s="10" t="s">
        <v>204</v>
      </c>
      <c r="AN4" s="10" t="s">
        <v>205</v>
      </c>
      <c r="AO4" s="10" t="s">
        <v>184</v>
      </c>
      <c r="AP4" s="10" t="s">
        <v>185</v>
      </c>
      <c r="AQ4" s="10" t="s">
        <v>186</v>
      </c>
      <c r="AR4" s="10" t="s">
        <v>187</v>
      </c>
      <c r="AS4" s="82"/>
      <c r="AT4" s="10" t="s">
        <v>188</v>
      </c>
      <c r="AU4" s="10" t="s">
        <v>189</v>
      </c>
      <c r="AV4" s="10" t="s">
        <v>190</v>
      </c>
      <c r="AW4" s="82"/>
      <c r="AX4" s="10" t="s">
        <v>191</v>
      </c>
      <c r="AY4" s="10" t="s">
        <v>192</v>
      </c>
      <c r="AZ4" s="10" t="s">
        <v>193</v>
      </c>
      <c r="BA4" s="11" t="s">
        <v>206</v>
      </c>
    </row>
    <row r="5" spans="1:64" ht="9.75" customHeight="1" x14ac:dyDescent="0.15">
      <c r="A5" s="80"/>
      <c r="B5" s="9" t="s">
        <v>4</v>
      </c>
      <c r="C5" s="9" t="s">
        <v>7</v>
      </c>
      <c r="D5" s="9" t="s">
        <v>2</v>
      </c>
      <c r="E5" s="9" t="s">
        <v>12</v>
      </c>
      <c r="F5" s="9" t="s">
        <v>15</v>
      </c>
      <c r="G5" s="9" t="s">
        <v>18</v>
      </c>
      <c r="H5" s="9" t="s">
        <v>21</v>
      </c>
      <c r="I5" s="9" t="s">
        <v>24</v>
      </c>
      <c r="J5" s="9" t="s">
        <v>27</v>
      </c>
      <c r="K5" s="9" t="s">
        <v>31</v>
      </c>
      <c r="L5" s="9" t="s">
        <v>34</v>
      </c>
      <c r="M5" s="9" t="s">
        <v>37</v>
      </c>
      <c r="N5" s="9" t="s">
        <v>42</v>
      </c>
      <c r="O5" s="9" t="s">
        <v>45</v>
      </c>
      <c r="P5" s="9" t="s">
        <v>48</v>
      </c>
      <c r="Q5" s="9" t="s">
        <v>51</v>
      </c>
      <c r="R5" s="9" t="s">
        <v>54</v>
      </c>
      <c r="S5" s="9" t="s">
        <v>57</v>
      </c>
      <c r="T5" s="9" t="s">
        <v>60</v>
      </c>
      <c r="U5" s="9" t="s">
        <v>63</v>
      </c>
      <c r="V5" s="9" t="s">
        <v>66</v>
      </c>
      <c r="W5" s="9" t="s">
        <v>69</v>
      </c>
      <c r="X5" s="9" t="s">
        <v>72</v>
      </c>
      <c r="Y5" s="9" t="s">
        <v>75</v>
      </c>
      <c r="Z5" s="9" t="s">
        <v>78</v>
      </c>
      <c r="AA5" s="9" t="s">
        <v>81</v>
      </c>
      <c r="AB5" s="9" t="s">
        <v>84</v>
      </c>
      <c r="AC5" s="9" t="s">
        <v>90</v>
      </c>
      <c r="AD5" s="9" t="s">
        <v>93</v>
      </c>
      <c r="AE5" s="9" t="s">
        <v>95</v>
      </c>
      <c r="AF5" s="9" t="s">
        <v>99</v>
      </c>
      <c r="AG5" s="9" t="s">
        <v>102</v>
      </c>
      <c r="AH5" s="9" t="s">
        <v>103</v>
      </c>
      <c r="AI5" s="9" t="s">
        <v>106</v>
      </c>
      <c r="AJ5" s="9" t="s">
        <v>109</v>
      </c>
      <c r="AK5" s="9" t="s">
        <v>110</v>
      </c>
      <c r="AL5" s="9" t="s">
        <v>111</v>
      </c>
      <c r="AM5" s="9" t="s">
        <v>139</v>
      </c>
      <c r="AN5" s="9" t="s">
        <v>140</v>
      </c>
      <c r="AO5" s="9" t="s">
        <v>141</v>
      </c>
      <c r="AP5" s="9" t="s">
        <v>142</v>
      </c>
      <c r="AQ5" s="9" t="s">
        <v>143</v>
      </c>
      <c r="AR5" s="9" t="s">
        <v>144</v>
      </c>
      <c r="AS5" s="9" t="s">
        <v>145</v>
      </c>
      <c r="AT5" s="9" t="s">
        <v>146</v>
      </c>
      <c r="AU5" s="9" t="s">
        <v>147</v>
      </c>
      <c r="AV5" s="9" t="s">
        <v>148</v>
      </c>
      <c r="AW5" s="9" t="s">
        <v>149</v>
      </c>
      <c r="AX5" s="9" t="s">
        <v>150</v>
      </c>
      <c r="AY5" s="9" t="s">
        <v>151</v>
      </c>
      <c r="AZ5" s="9" t="s">
        <v>152</v>
      </c>
      <c r="BA5" s="12" t="s">
        <v>153</v>
      </c>
    </row>
    <row r="6" spans="1:64" ht="13.5" hidden="1" customHeight="1" x14ac:dyDescent="0.15">
      <c r="A6" s="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:64" ht="13.5" hidden="1" customHeight="1" x14ac:dyDescent="0.15">
      <c r="A7" s="84" t="s">
        <v>207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74"/>
      <c r="BA7" s="74"/>
      <c r="BB7" s="13"/>
      <c r="BC7" s="7"/>
    </row>
    <row r="8" spans="1:64" ht="13.5" hidden="1" customHeight="1" x14ac:dyDescent="0.15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75"/>
      <c r="BA8" s="75"/>
    </row>
    <row r="9" spans="1:64" ht="13.5" hidden="1" customHeight="1" x14ac:dyDescent="0.15">
      <c r="A9" s="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</row>
    <row r="10" spans="1:64" ht="13.5" hidden="1" customHeight="1" x14ac:dyDescent="0.15">
      <c r="A10" s="84" t="s">
        <v>208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74"/>
      <c r="BA10" s="74"/>
      <c r="BB10" s="13"/>
      <c r="BC10" s="7"/>
      <c r="BD10" s="13"/>
      <c r="BE10" s="13"/>
      <c r="BF10" s="7"/>
      <c r="BG10" s="13"/>
      <c r="BH10" s="13"/>
      <c r="BI10" s="7"/>
      <c r="BJ10" s="13"/>
      <c r="BK10" s="13"/>
      <c r="BL10" s="7"/>
    </row>
    <row r="11" spans="1:64" ht="13.5" hidden="1" customHeight="1" x14ac:dyDescent="0.15">
      <c r="A11" s="84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75"/>
      <c r="BA11" s="75"/>
      <c r="BB11" s="13"/>
      <c r="BC11" s="7"/>
      <c r="BD11" s="13"/>
      <c r="BE11" s="13"/>
      <c r="BF11" s="7"/>
      <c r="BG11" s="13"/>
      <c r="BH11" s="13"/>
      <c r="BI11" s="7"/>
      <c r="BJ11" s="13"/>
      <c r="BK11" s="13"/>
      <c r="BL11" s="7"/>
    </row>
    <row r="12" spans="1:64" ht="13.5" hidden="1" customHeight="1" x14ac:dyDescent="0.15">
      <c r="A12" s="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13"/>
      <c r="BC12" s="7"/>
      <c r="BD12" s="13"/>
      <c r="BE12" s="13"/>
      <c r="BF12" s="7"/>
      <c r="BG12" s="13"/>
      <c r="BH12" s="13"/>
      <c r="BI12" s="7"/>
      <c r="BJ12" s="13"/>
      <c r="BK12" s="13"/>
      <c r="BL12" s="7"/>
    </row>
    <row r="13" spans="1:64" ht="13.5" hidden="1" customHeight="1" x14ac:dyDescent="0.15">
      <c r="A13" s="84" t="s">
        <v>209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74"/>
      <c r="BA13" s="74"/>
      <c r="BB13" s="13"/>
      <c r="BC13" s="7"/>
      <c r="BD13" s="13"/>
      <c r="BE13" s="13"/>
      <c r="BF13" s="7"/>
      <c r="BG13" s="13"/>
      <c r="BH13" s="13"/>
      <c r="BI13" s="7"/>
      <c r="BJ13" s="13"/>
      <c r="BK13" s="13"/>
      <c r="BL13" s="7"/>
    </row>
    <row r="14" spans="1:64" ht="13.5" hidden="1" customHeight="1" x14ac:dyDescent="0.15">
      <c r="A14" s="84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75"/>
      <c r="BA14" s="75"/>
      <c r="BB14" s="13"/>
      <c r="BC14" s="7"/>
      <c r="BD14" s="13"/>
      <c r="BE14" s="13"/>
      <c r="BF14" s="7"/>
      <c r="BG14" s="13"/>
      <c r="BH14" s="13"/>
      <c r="BI14" s="7"/>
      <c r="BJ14" s="13"/>
      <c r="BK14" s="13"/>
      <c r="BL14" s="7"/>
    </row>
    <row r="15" spans="1:64" ht="13.5" hidden="1" customHeight="1" x14ac:dyDescent="0.15">
      <c r="A15" s="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13"/>
      <c r="BC15" s="7"/>
      <c r="BD15" s="13"/>
      <c r="BE15" s="13"/>
      <c r="BF15" s="7"/>
      <c r="BG15" s="13"/>
      <c r="BH15" s="13"/>
      <c r="BI15" s="7"/>
      <c r="BJ15" s="13"/>
      <c r="BK15" s="13"/>
      <c r="BL15" s="7"/>
    </row>
    <row r="16" spans="1:64" ht="13.5" hidden="1" customHeight="1" x14ac:dyDescent="0.15">
      <c r="A16" s="84" t="s">
        <v>210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74"/>
      <c r="BA16" s="74"/>
      <c r="BB16" s="13"/>
      <c r="BC16" s="7"/>
      <c r="BD16" s="13"/>
      <c r="BE16" s="13"/>
      <c r="BF16" s="7"/>
      <c r="BG16" s="13"/>
      <c r="BH16" s="13"/>
      <c r="BI16" s="7"/>
      <c r="BJ16" s="13"/>
      <c r="BK16" s="13"/>
      <c r="BL16" s="7"/>
    </row>
    <row r="17" spans="1:64" ht="13.5" hidden="1" customHeight="1" x14ac:dyDescent="0.15">
      <c r="A17" s="84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75"/>
      <c r="BA17" s="75"/>
      <c r="BB17" s="13"/>
      <c r="BC17" s="7"/>
      <c r="BD17" s="13"/>
      <c r="BE17" s="13"/>
      <c r="BF17" s="7"/>
      <c r="BG17" s="13"/>
      <c r="BH17" s="13"/>
      <c r="BI17" s="7"/>
      <c r="BJ17" s="13"/>
      <c r="BK17" s="13"/>
      <c r="BL17" s="7"/>
    </row>
    <row r="18" spans="1:64" ht="13.5" hidden="1" customHeight="1" x14ac:dyDescent="0.15">
      <c r="A18" s="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13"/>
      <c r="BC18" s="7"/>
      <c r="BD18" s="13"/>
      <c r="BE18" s="13"/>
      <c r="BF18" s="7"/>
      <c r="BG18" s="13"/>
      <c r="BH18" s="13"/>
      <c r="BI18" s="7"/>
      <c r="BJ18" s="13"/>
      <c r="BK18" s="13"/>
      <c r="BL18" s="7"/>
    </row>
    <row r="19" spans="1:64" ht="13.5" hidden="1" customHeight="1" x14ac:dyDescent="0.15">
      <c r="A19" s="84" t="s">
        <v>211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74"/>
      <c r="BA19" s="74"/>
      <c r="BB19" s="13"/>
      <c r="BC19" s="7"/>
      <c r="BD19" s="13"/>
      <c r="BE19" s="13"/>
      <c r="BF19" s="7"/>
      <c r="BG19" s="13"/>
      <c r="BH19" s="13"/>
      <c r="BI19" s="7"/>
      <c r="BJ19" s="13"/>
      <c r="BK19" s="13"/>
      <c r="BL19" s="7"/>
    </row>
    <row r="20" spans="1:64" ht="13.5" hidden="1" customHeight="1" x14ac:dyDescent="0.15">
      <c r="A20" s="84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75"/>
      <c r="BA20" s="75"/>
      <c r="BB20" s="13"/>
      <c r="BC20" s="7"/>
      <c r="BD20" s="13"/>
      <c r="BE20" s="13"/>
      <c r="BF20" s="7"/>
      <c r="BG20" s="13"/>
      <c r="BH20" s="13"/>
      <c r="BI20" s="7"/>
      <c r="BJ20" s="13"/>
      <c r="BK20" s="13"/>
      <c r="BL20" s="7"/>
    </row>
    <row r="21" spans="1:64" ht="13.5" hidden="1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3"/>
      <c r="BC21" s="7"/>
      <c r="BD21" s="13"/>
      <c r="BE21" s="13"/>
      <c r="BF21" s="7"/>
      <c r="BG21" s="13"/>
      <c r="BH21" s="13"/>
      <c r="BI21" s="7"/>
      <c r="BJ21" s="13"/>
      <c r="BK21" s="13"/>
      <c r="BL21" s="7"/>
    </row>
    <row r="22" spans="1:64" ht="13.5" hidden="1" customHeight="1" x14ac:dyDescent="0.15">
      <c r="A22" s="84" t="s">
        <v>212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74"/>
      <c r="BA22" s="74"/>
      <c r="BB22" s="13"/>
      <c r="BC22" s="7"/>
      <c r="BD22" s="13"/>
      <c r="BE22" s="13"/>
      <c r="BF22" s="7"/>
      <c r="BG22" s="13"/>
      <c r="BH22" s="13"/>
      <c r="BI22" s="7"/>
      <c r="BJ22" s="13"/>
      <c r="BK22" s="13"/>
      <c r="BL22" s="7"/>
    </row>
    <row r="23" spans="1:64" ht="13.5" hidden="1" customHeight="1" x14ac:dyDescent="0.15">
      <c r="A23" s="84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75"/>
      <c r="BA23" s="75"/>
      <c r="BB23" s="13"/>
      <c r="BC23" s="7"/>
      <c r="BD23" s="13"/>
      <c r="BE23" s="13"/>
      <c r="BF23" s="7"/>
      <c r="BG23" s="13"/>
      <c r="BH23" s="13"/>
      <c r="BI23" s="7"/>
      <c r="BJ23" s="13"/>
      <c r="BK23" s="13"/>
      <c r="BL23" s="7"/>
    </row>
    <row r="24" spans="1:64" ht="13.5" hidden="1" customHeight="1" x14ac:dyDescent="0.1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3"/>
      <c r="BC24" s="7"/>
      <c r="BD24" s="13"/>
      <c r="BE24" s="13"/>
      <c r="BF24" s="7"/>
      <c r="BG24" s="13"/>
      <c r="BH24" s="13"/>
      <c r="BI24" s="7"/>
      <c r="BJ24" s="13"/>
      <c r="BK24" s="13"/>
      <c r="BL24" s="7"/>
    </row>
    <row r="25" spans="1:64" ht="13.5" hidden="1" customHeight="1" x14ac:dyDescent="0.15">
      <c r="A25" s="84" t="s">
        <v>213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74"/>
      <c r="BA25" s="74"/>
      <c r="BB25" s="13"/>
      <c r="BC25" s="7"/>
      <c r="BD25" s="13"/>
      <c r="BE25" s="13"/>
      <c r="BF25" s="7"/>
      <c r="BG25" s="13"/>
      <c r="BH25" s="13"/>
      <c r="BI25" s="7"/>
      <c r="BJ25" s="13"/>
      <c r="BK25" s="13"/>
      <c r="BL25" s="7"/>
    </row>
    <row r="26" spans="1:64" ht="13.5" hidden="1" customHeight="1" x14ac:dyDescent="0.15">
      <c r="A26" s="84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75"/>
      <c r="BA26" s="75"/>
      <c r="BB26" s="13"/>
      <c r="BC26" s="7"/>
      <c r="BD26" s="13"/>
      <c r="BE26" s="13"/>
      <c r="BF26" s="7"/>
      <c r="BG26" s="13"/>
      <c r="BH26" s="13"/>
      <c r="BI26" s="7"/>
      <c r="BJ26" s="13"/>
      <c r="BK26" s="13"/>
      <c r="BL26" s="7"/>
    </row>
    <row r="27" spans="1:64" ht="13.5" hidden="1" customHeight="1" x14ac:dyDescent="0.1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3"/>
      <c r="BC27" s="7"/>
      <c r="BD27" s="13"/>
      <c r="BE27" s="13"/>
      <c r="BF27" s="7"/>
      <c r="BG27" s="13"/>
      <c r="BH27" s="13"/>
      <c r="BI27" s="7"/>
      <c r="BJ27" s="13"/>
      <c r="BK27" s="13"/>
      <c r="BL27" s="7"/>
    </row>
    <row r="28" spans="1:64" ht="13.5" hidden="1" customHeight="1" x14ac:dyDescent="0.15">
      <c r="A28" s="84" t="s">
        <v>214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74"/>
      <c r="BA28" s="74"/>
      <c r="BB28" s="13"/>
      <c r="BC28" s="7"/>
      <c r="BD28" s="13"/>
      <c r="BE28" s="13"/>
      <c r="BF28" s="7"/>
      <c r="BG28" s="13"/>
      <c r="BH28" s="13"/>
      <c r="BI28" s="7"/>
      <c r="BJ28" s="13"/>
      <c r="BK28" s="13"/>
      <c r="BL28" s="7"/>
    </row>
    <row r="29" spans="1:64" ht="13.5" hidden="1" customHeight="1" x14ac:dyDescent="0.15">
      <c r="A29" s="84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5"/>
      <c r="BA29" s="75"/>
      <c r="BB29" s="13"/>
      <c r="BC29" s="7"/>
      <c r="BD29" s="13"/>
      <c r="BE29" s="13"/>
      <c r="BF29" s="7"/>
      <c r="BG29" s="13"/>
      <c r="BH29" s="13"/>
      <c r="BI29" s="7"/>
      <c r="BJ29" s="13"/>
      <c r="BK29" s="13"/>
      <c r="BL29" s="7"/>
    </row>
    <row r="30" spans="1:64" ht="13.5" hidden="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13"/>
      <c r="BC30" s="7"/>
      <c r="BD30" s="13"/>
      <c r="BE30" s="13"/>
      <c r="BF30" s="7"/>
      <c r="BG30" s="13"/>
      <c r="BH30" s="13"/>
      <c r="BI30" s="7"/>
      <c r="BJ30" s="13"/>
      <c r="BK30" s="13"/>
      <c r="BL30" s="7"/>
    </row>
    <row r="31" spans="1:64" ht="13.5" hidden="1" customHeight="1" x14ac:dyDescent="0.15">
      <c r="A31" s="84" t="s">
        <v>215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74"/>
      <c r="BA31" s="74"/>
      <c r="BB31" s="13"/>
      <c r="BC31" s="7"/>
      <c r="BD31" s="13"/>
      <c r="BE31" s="13"/>
      <c r="BF31" s="7"/>
      <c r="BG31" s="13"/>
      <c r="BH31" s="13"/>
      <c r="BI31" s="7"/>
      <c r="BJ31" s="13"/>
      <c r="BK31" s="13"/>
      <c r="BL31" s="7"/>
    </row>
    <row r="32" spans="1:64" ht="13.5" hidden="1" customHeight="1" x14ac:dyDescent="0.15">
      <c r="A32" s="8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75"/>
      <c r="BA32" s="75"/>
      <c r="BB32" s="13"/>
      <c r="BC32" s="7"/>
      <c r="BD32" s="13"/>
      <c r="BE32" s="13"/>
      <c r="BF32" s="7"/>
      <c r="BG32" s="13"/>
      <c r="BH32" s="13"/>
      <c r="BI32" s="7"/>
      <c r="BJ32" s="13"/>
      <c r="BK32" s="13"/>
      <c r="BL32" s="7"/>
    </row>
    <row r="33" spans="1:64" ht="13.5" hidden="1" customHeight="1" x14ac:dyDescent="0.1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3"/>
      <c r="BC33" s="7"/>
      <c r="BD33" s="13"/>
      <c r="BE33" s="13"/>
      <c r="BF33" s="7"/>
      <c r="BG33" s="13"/>
      <c r="BH33" s="13"/>
      <c r="BI33" s="7"/>
      <c r="BJ33" s="13"/>
      <c r="BK33" s="13"/>
      <c r="BL33" s="7"/>
    </row>
    <row r="34" spans="1:64" ht="13.5" hidden="1" customHeight="1" x14ac:dyDescent="0.15">
      <c r="A34" s="84" t="s">
        <v>216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74"/>
      <c r="BA34" s="74"/>
      <c r="BB34" s="13"/>
      <c r="BC34" s="7"/>
      <c r="BD34" s="13"/>
      <c r="BE34" s="13"/>
      <c r="BF34" s="7"/>
      <c r="BG34" s="13"/>
      <c r="BH34" s="13"/>
      <c r="BI34" s="7"/>
      <c r="BJ34" s="13"/>
      <c r="BK34" s="13"/>
      <c r="BL34" s="7"/>
    </row>
    <row r="35" spans="1:64" ht="13.5" hidden="1" customHeight="1" x14ac:dyDescent="0.15">
      <c r="A35" s="84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75"/>
      <c r="BA35" s="75"/>
      <c r="BB35" s="13"/>
      <c r="BC35" s="7"/>
      <c r="BD35" s="13"/>
      <c r="BE35" s="13"/>
      <c r="BF35" s="7"/>
      <c r="BG35" s="13"/>
      <c r="BH35" s="13"/>
      <c r="BI35" s="7"/>
      <c r="BJ35" s="13"/>
      <c r="BK35" s="13"/>
      <c r="BL35" s="7"/>
    </row>
    <row r="36" spans="1:64" ht="13.5" hidden="1" customHeight="1" x14ac:dyDescent="0.1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3"/>
      <c r="BC36" s="7"/>
      <c r="BD36" s="13"/>
      <c r="BE36" s="13"/>
      <c r="BF36" s="7"/>
      <c r="BG36" s="13"/>
      <c r="BH36" s="13"/>
      <c r="BI36" s="7"/>
      <c r="BJ36" s="13"/>
      <c r="BK36" s="13"/>
      <c r="BL36" s="7"/>
    </row>
    <row r="37" spans="1:64" ht="13.5" hidden="1" customHeight="1" x14ac:dyDescent="0.15">
      <c r="A37" s="84" t="s">
        <v>217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74"/>
      <c r="BA37" s="74"/>
      <c r="BB37" s="13"/>
      <c r="BC37" s="7"/>
      <c r="BD37" s="13"/>
      <c r="BE37" s="13"/>
      <c r="BF37" s="7"/>
      <c r="BG37" s="13"/>
      <c r="BH37" s="13"/>
      <c r="BI37" s="7"/>
      <c r="BJ37" s="13"/>
      <c r="BK37" s="13"/>
      <c r="BL37" s="7"/>
    </row>
    <row r="38" spans="1:64" ht="13.5" hidden="1" customHeight="1" x14ac:dyDescent="0.15">
      <c r="A38" s="84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75"/>
      <c r="BA38" s="75"/>
      <c r="BB38" s="13"/>
      <c r="BC38" s="7"/>
      <c r="BD38" s="13"/>
      <c r="BE38" s="13"/>
      <c r="BF38" s="7"/>
      <c r="BG38" s="13"/>
      <c r="BH38" s="13"/>
      <c r="BI38" s="7"/>
      <c r="BJ38" s="13"/>
      <c r="BK38" s="13"/>
      <c r="BL38" s="7"/>
    </row>
    <row r="39" spans="1:64" ht="2.25" customHeight="1" x14ac:dyDescent="0.15">
      <c r="A39" s="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13"/>
      <c r="BC39" s="7"/>
      <c r="BD39" s="13"/>
      <c r="BE39" s="13"/>
      <c r="BF39" s="7"/>
      <c r="BG39" s="13"/>
      <c r="BH39" s="13"/>
      <c r="BI39" s="7"/>
      <c r="BJ39" s="13"/>
      <c r="BK39" s="13"/>
      <c r="BL39" s="7"/>
    </row>
    <row r="40" spans="1:64" ht="11.25" customHeight="1" x14ac:dyDescent="0.15">
      <c r="A40" s="84" t="s">
        <v>207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 t="s">
        <v>218</v>
      </c>
      <c r="T40" s="85" t="s">
        <v>218</v>
      </c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14"/>
      <c r="AI40" s="14"/>
      <c r="AJ40" s="14"/>
      <c r="AK40" s="14"/>
      <c r="AL40" s="14"/>
      <c r="AM40" s="14"/>
      <c r="AN40" s="85"/>
      <c r="AO40" s="85"/>
      <c r="AP40" s="85"/>
      <c r="AQ40" s="85"/>
      <c r="AR40" s="85" t="s">
        <v>220</v>
      </c>
      <c r="AS40" s="85" t="s">
        <v>218</v>
      </c>
      <c r="AT40" s="85" t="s">
        <v>218</v>
      </c>
      <c r="AU40" s="85" t="s">
        <v>218</v>
      </c>
      <c r="AV40" s="85" t="s">
        <v>218</v>
      </c>
      <c r="AW40" s="85" t="s">
        <v>218</v>
      </c>
      <c r="AX40" s="85" t="s">
        <v>218</v>
      </c>
      <c r="AY40" s="85" t="s">
        <v>218</v>
      </c>
      <c r="AZ40" s="86" t="s">
        <v>218</v>
      </c>
      <c r="BA40" s="86" t="s">
        <v>218</v>
      </c>
      <c r="BB40" s="13"/>
      <c r="BC40" s="7"/>
      <c r="BD40" s="13"/>
      <c r="BE40" s="13"/>
      <c r="BF40" s="7"/>
      <c r="BG40" s="13"/>
      <c r="BH40" s="13"/>
      <c r="BI40" s="7"/>
      <c r="BJ40" s="13"/>
      <c r="BK40" s="13"/>
      <c r="BL40" s="7"/>
    </row>
    <row r="41" spans="1:64" ht="11.25" customHeight="1" x14ac:dyDescent="0.1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72" t="s">
        <v>219</v>
      </c>
      <c r="AI41" s="72" t="s">
        <v>219</v>
      </c>
      <c r="AJ41" s="72" t="s">
        <v>219</v>
      </c>
      <c r="AK41" s="72" t="s">
        <v>219</v>
      </c>
      <c r="AL41" s="72" t="s">
        <v>219</v>
      </c>
      <c r="AM41" s="72" t="s">
        <v>219</v>
      </c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7"/>
      <c r="BA41" s="87"/>
      <c r="BB41" s="13"/>
      <c r="BC41" s="7"/>
      <c r="BD41" s="13"/>
      <c r="BE41" s="13"/>
      <c r="BF41" s="7"/>
      <c r="BG41" s="13"/>
      <c r="BH41" s="13"/>
      <c r="BI41" s="7"/>
      <c r="BJ41" s="13"/>
      <c r="BK41" s="13"/>
      <c r="BL41" s="7"/>
    </row>
    <row r="42" spans="1:64" ht="11.25" customHeight="1" x14ac:dyDescent="0.1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14"/>
      <c r="AI42" s="14"/>
      <c r="AJ42" s="14"/>
      <c r="AK42" s="14"/>
      <c r="AL42" s="14"/>
      <c r="AM42" s="1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7"/>
      <c r="BA42" s="87"/>
      <c r="BB42" s="13"/>
      <c r="BC42" s="7"/>
      <c r="BD42" s="13"/>
      <c r="BE42" s="13"/>
      <c r="BF42" s="7"/>
      <c r="BG42" s="13"/>
      <c r="BH42" s="13"/>
      <c r="BI42" s="7"/>
      <c r="BJ42" s="13"/>
      <c r="BK42" s="13"/>
      <c r="BL42" s="7"/>
    </row>
    <row r="43" spans="1:64" ht="11.25" customHeight="1" x14ac:dyDescent="0.15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14"/>
      <c r="AI43" s="14"/>
      <c r="AJ43" s="14"/>
      <c r="AK43" s="14"/>
      <c r="AL43" s="14"/>
      <c r="AM43" s="1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7"/>
      <c r="BA43" s="87"/>
      <c r="BB43" s="13"/>
      <c r="BC43" s="7"/>
      <c r="BD43" s="13"/>
      <c r="BE43" s="13"/>
      <c r="BF43" s="7"/>
      <c r="BG43" s="13"/>
      <c r="BH43" s="13"/>
      <c r="BI43" s="7"/>
      <c r="BJ43" s="13"/>
      <c r="BK43" s="13"/>
      <c r="BL43" s="7"/>
    </row>
    <row r="44" spans="1:64" ht="11.25" customHeight="1" x14ac:dyDescent="0.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14"/>
      <c r="AI44" s="14"/>
      <c r="AJ44" s="14"/>
      <c r="AK44" s="14"/>
      <c r="AL44" s="14"/>
      <c r="AM44" s="1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7"/>
      <c r="BA44" s="87"/>
      <c r="BB44" s="13"/>
      <c r="BC44" s="7"/>
      <c r="BD44" s="13"/>
      <c r="BE44" s="13"/>
      <c r="BF44" s="7"/>
      <c r="BG44" s="13"/>
      <c r="BH44" s="13"/>
      <c r="BI44" s="7"/>
      <c r="BJ44" s="13"/>
      <c r="BK44" s="13"/>
      <c r="BL44" s="7"/>
    </row>
    <row r="45" spans="1:64" ht="11.25" customHeight="1" x14ac:dyDescent="0.1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14"/>
      <c r="AI45" s="14"/>
      <c r="AJ45" s="14"/>
      <c r="AK45" s="14"/>
      <c r="AL45" s="14"/>
      <c r="AM45" s="1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8"/>
      <c r="BA45" s="88"/>
      <c r="BB45" s="13"/>
      <c r="BC45" s="7"/>
      <c r="BD45" s="13"/>
      <c r="BE45" s="13"/>
      <c r="BF45" s="7"/>
      <c r="BG45" s="13"/>
      <c r="BH45" s="13"/>
      <c r="BI45" s="7"/>
      <c r="BJ45" s="13"/>
      <c r="BK45" s="13"/>
      <c r="BL45" s="7"/>
    </row>
    <row r="46" spans="1:64" ht="2.25" customHeight="1" x14ac:dyDescent="0.1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13"/>
      <c r="BC46" s="7"/>
      <c r="BD46" s="13"/>
      <c r="BE46" s="13"/>
      <c r="BF46" s="7"/>
      <c r="BG46" s="13"/>
      <c r="BH46" s="13"/>
      <c r="BI46" s="7"/>
      <c r="BJ46" s="13"/>
      <c r="BK46" s="13"/>
      <c r="BL46" s="7"/>
    </row>
    <row r="47" spans="1:64" ht="11.25" customHeight="1" x14ac:dyDescent="0.15">
      <c r="A47" s="84" t="s">
        <v>208</v>
      </c>
      <c r="B47" s="85"/>
      <c r="C47" s="85"/>
      <c r="D47" s="85"/>
      <c r="E47" s="8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85" t="s">
        <v>220</v>
      </c>
      <c r="S47" s="85" t="s">
        <v>218</v>
      </c>
      <c r="T47" s="85" t="s">
        <v>218</v>
      </c>
      <c r="U47" s="85"/>
      <c r="V47" s="72"/>
      <c r="W47" s="72"/>
      <c r="X47" s="72"/>
      <c r="Y47" s="72"/>
      <c r="Z47" s="72"/>
      <c r="AA47" s="14"/>
      <c r="AB47" s="14"/>
      <c r="AC47" s="14"/>
      <c r="AD47" s="14"/>
      <c r="AE47" s="14"/>
      <c r="AF47" s="14"/>
      <c r="AG47" s="14"/>
      <c r="AH47" s="85" t="s">
        <v>156</v>
      </c>
      <c r="AI47" s="85" t="s">
        <v>156</v>
      </c>
      <c r="AJ47" s="85" t="s">
        <v>156</v>
      </c>
      <c r="AK47" s="85" t="s">
        <v>156</v>
      </c>
      <c r="AL47" s="85" t="s">
        <v>156</v>
      </c>
      <c r="AM47" s="85" t="s">
        <v>156</v>
      </c>
      <c r="AN47" s="85" t="s">
        <v>156</v>
      </c>
      <c r="AO47" s="85" t="s">
        <v>156</v>
      </c>
      <c r="AP47" s="85" t="s">
        <v>156</v>
      </c>
      <c r="AQ47" s="85" t="s">
        <v>156</v>
      </c>
      <c r="AR47" s="85" t="s">
        <v>220</v>
      </c>
      <c r="AS47" s="85" t="s">
        <v>218</v>
      </c>
      <c r="AT47" s="85" t="s">
        <v>218</v>
      </c>
      <c r="AU47" s="85" t="s">
        <v>218</v>
      </c>
      <c r="AV47" s="85" t="s">
        <v>218</v>
      </c>
      <c r="AW47" s="85" t="s">
        <v>218</v>
      </c>
      <c r="AX47" s="85" t="s">
        <v>218</v>
      </c>
      <c r="AY47" s="85" t="s">
        <v>218</v>
      </c>
      <c r="AZ47" s="86" t="s">
        <v>218</v>
      </c>
      <c r="BA47" s="86" t="s">
        <v>218</v>
      </c>
      <c r="BB47" s="13"/>
      <c r="BC47" s="7"/>
      <c r="BD47" s="13"/>
      <c r="BE47" s="13"/>
      <c r="BF47" s="7"/>
      <c r="BG47" s="13"/>
      <c r="BH47" s="13"/>
      <c r="BI47" s="7"/>
      <c r="BJ47" s="13"/>
      <c r="BK47" s="13"/>
      <c r="BL47" s="7"/>
    </row>
    <row r="48" spans="1:64" ht="11.25" customHeight="1" x14ac:dyDescent="0.15">
      <c r="A48" s="84"/>
      <c r="B48" s="85"/>
      <c r="C48" s="85"/>
      <c r="D48" s="85"/>
      <c r="E48" s="85"/>
      <c r="F48" s="14" t="s">
        <v>219</v>
      </c>
      <c r="G48" s="14" t="s">
        <v>219</v>
      </c>
      <c r="H48" s="14" t="s">
        <v>219</v>
      </c>
      <c r="I48" s="14" t="s">
        <v>219</v>
      </c>
      <c r="J48" s="14" t="s">
        <v>219</v>
      </c>
      <c r="K48" s="14" t="s">
        <v>219</v>
      </c>
      <c r="L48" s="72" t="s">
        <v>219</v>
      </c>
      <c r="M48" s="72" t="s">
        <v>219</v>
      </c>
      <c r="N48" s="72" t="s">
        <v>219</v>
      </c>
      <c r="O48" s="72" t="s">
        <v>219</v>
      </c>
      <c r="P48" s="72" t="s">
        <v>219</v>
      </c>
      <c r="Q48" s="72" t="s">
        <v>219</v>
      </c>
      <c r="R48" s="85"/>
      <c r="S48" s="85"/>
      <c r="T48" s="85"/>
      <c r="U48" s="85"/>
      <c r="V48" s="72" t="s">
        <v>219</v>
      </c>
      <c r="W48" s="72" t="s">
        <v>219</v>
      </c>
      <c r="X48" s="72" t="s">
        <v>219</v>
      </c>
      <c r="Y48" s="72" t="s">
        <v>219</v>
      </c>
      <c r="Z48" s="72" t="s">
        <v>219</v>
      </c>
      <c r="AA48" s="72" t="s">
        <v>219</v>
      </c>
      <c r="AB48" s="72" t="s">
        <v>219</v>
      </c>
      <c r="AC48" s="72" t="s">
        <v>219</v>
      </c>
      <c r="AD48" s="72" t="s">
        <v>219</v>
      </c>
      <c r="AE48" s="72" t="s">
        <v>219</v>
      </c>
      <c r="AF48" s="72" t="s">
        <v>219</v>
      </c>
      <c r="AG48" s="72" t="s">
        <v>219</v>
      </c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7"/>
      <c r="BA48" s="87"/>
      <c r="BB48" s="13"/>
      <c r="BC48" s="7"/>
      <c r="BD48" s="13"/>
      <c r="BE48" s="13"/>
      <c r="BF48" s="7"/>
      <c r="BG48" s="13"/>
      <c r="BH48" s="13"/>
      <c r="BI48" s="7"/>
      <c r="BJ48" s="13"/>
      <c r="BK48" s="13"/>
      <c r="BL48" s="7"/>
    </row>
    <row r="49" spans="1:64" ht="11.25" customHeight="1" x14ac:dyDescent="0.15">
      <c r="A49" s="84"/>
      <c r="B49" s="85"/>
      <c r="C49" s="85"/>
      <c r="D49" s="85"/>
      <c r="E49" s="85"/>
      <c r="F49" s="73" t="s">
        <v>219</v>
      </c>
      <c r="G49" s="73" t="s">
        <v>219</v>
      </c>
      <c r="H49" s="73" t="s">
        <v>219</v>
      </c>
      <c r="I49" s="73" t="s">
        <v>219</v>
      </c>
      <c r="J49" s="73" t="s">
        <v>219</v>
      </c>
      <c r="K49" s="73" t="s">
        <v>219</v>
      </c>
      <c r="L49" s="73" t="s">
        <v>219</v>
      </c>
      <c r="M49" s="73" t="s">
        <v>219</v>
      </c>
      <c r="N49" s="73" t="s">
        <v>219</v>
      </c>
      <c r="O49" s="73" t="s">
        <v>219</v>
      </c>
      <c r="P49" s="73" t="s">
        <v>219</v>
      </c>
      <c r="Q49" s="73" t="s">
        <v>219</v>
      </c>
      <c r="R49" s="85"/>
      <c r="S49" s="85"/>
      <c r="T49" s="85"/>
      <c r="U49" s="85"/>
      <c r="V49" s="73" t="s">
        <v>219</v>
      </c>
      <c r="W49" s="73" t="s">
        <v>219</v>
      </c>
      <c r="X49" s="73" t="s">
        <v>219</v>
      </c>
      <c r="Y49" s="73" t="s">
        <v>219</v>
      </c>
      <c r="Z49" s="73" t="s">
        <v>219</v>
      </c>
      <c r="AA49" s="73" t="s">
        <v>219</v>
      </c>
      <c r="AB49" s="73" t="s">
        <v>219</v>
      </c>
      <c r="AC49" s="73" t="s">
        <v>219</v>
      </c>
      <c r="AD49" s="73" t="s">
        <v>219</v>
      </c>
      <c r="AE49" s="73" t="s">
        <v>219</v>
      </c>
      <c r="AF49" s="73" t="s">
        <v>219</v>
      </c>
      <c r="AG49" s="73" t="s">
        <v>219</v>
      </c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7"/>
      <c r="BA49" s="87"/>
      <c r="BB49" s="13"/>
      <c r="BC49" s="7"/>
      <c r="BD49" s="13"/>
      <c r="BE49" s="13"/>
      <c r="BF49" s="7"/>
      <c r="BG49" s="13"/>
      <c r="BH49" s="13"/>
      <c r="BI49" s="7"/>
      <c r="BJ49" s="13"/>
      <c r="BK49" s="13"/>
      <c r="BL49" s="7"/>
    </row>
    <row r="50" spans="1:64" ht="11.25" customHeight="1" x14ac:dyDescent="0.15">
      <c r="A50" s="84"/>
      <c r="B50" s="85"/>
      <c r="C50" s="85"/>
      <c r="D50" s="85"/>
      <c r="E50" s="8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85"/>
      <c r="S50" s="85"/>
      <c r="T50" s="85"/>
      <c r="U50" s="85"/>
      <c r="V50" s="72"/>
      <c r="W50" s="72"/>
      <c r="X50" s="72"/>
      <c r="Y50" s="72"/>
      <c r="Z50" s="72"/>
      <c r="AA50" s="14"/>
      <c r="AB50" s="14"/>
      <c r="AC50" s="14"/>
      <c r="AD50" s="14"/>
      <c r="AE50" s="14"/>
      <c r="AF50" s="14"/>
      <c r="AG50" s="14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7"/>
      <c r="BA50" s="87"/>
      <c r="BB50" s="13"/>
      <c r="BC50" s="7"/>
      <c r="BD50" s="13"/>
      <c r="BE50" s="13"/>
      <c r="BF50" s="7"/>
      <c r="BG50" s="13"/>
      <c r="BH50" s="13"/>
      <c r="BI50" s="7"/>
      <c r="BJ50" s="13"/>
      <c r="BK50" s="13"/>
      <c r="BL50" s="7"/>
    </row>
    <row r="51" spans="1:64" ht="11.25" customHeight="1" x14ac:dyDescent="0.15">
      <c r="A51" s="84"/>
      <c r="B51" s="85"/>
      <c r="C51" s="85"/>
      <c r="D51" s="85"/>
      <c r="E51" s="8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85"/>
      <c r="S51" s="85"/>
      <c r="T51" s="85"/>
      <c r="U51" s="85"/>
      <c r="V51" s="72"/>
      <c r="W51" s="72"/>
      <c r="X51" s="72"/>
      <c r="Y51" s="72"/>
      <c r="Z51" s="72"/>
      <c r="AA51" s="14"/>
      <c r="AB51" s="14"/>
      <c r="AC51" s="14"/>
      <c r="AD51" s="14"/>
      <c r="AE51" s="14"/>
      <c r="AF51" s="14"/>
      <c r="AG51" s="14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7"/>
      <c r="BA51" s="87"/>
      <c r="BB51" s="13"/>
      <c r="BC51" s="7"/>
      <c r="BD51" s="13"/>
      <c r="BE51" s="13"/>
      <c r="BF51" s="7"/>
      <c r="BG51" s="13"/>
      <c r="BH51" s="13"/>
      <c r="BI51" s="7"/>
      <c r="BJ51" s="13"/>
      <c r="BK51" s="13"/>
      <c r="BL51" s="7"/>
    </row>
    <row r="52" spans="1:64" ht="11.25" customHeight="1" x14ac:dyDescent="0.15">
      <c r="A52" s="84"/>
      <c r="B52" s="85"/>
      <c r="C52" s="85"/>
      <c r="D52" s="85"/>
      <c r="E52" s="8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85"/>
      <c r="S52" s="85"/>
      <c r="T52" s="85"/>
      <c r="U52" s="85"/>
      <c r="V52" s="72"/>
      <c r="W52" s="72"/>
      <c r="X52" s="72"/>
      <c r="Y52" s="72"/>
      <c r="Z52" s="72"/>
      <c r="AA52" s="14"/>
      <c r="AB52" s="14"/>
      <c r="AC52" s="14"/>
      <c r="AD52" s="14"/>
      <c r="AE52" s="14"/>
      <c r="AF52" s="14"/>
      <c r="AG52" s="14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8"/>
      <c r="BA52" s="88"/>
      <c r="BB52" s="13"/>
      <c r="BC52" s="7"/>
      <c r="BD52" s="13"/>
      <c r="BE52" s="13"/>
      <c r="BF52" s="7"/>
      <c r="BG52" s="13"/>
      <c r="BH52" s="13"/>
      <c r="BI52" s="7"/>
      <c r="BJ52" s="13"/>
      <c r="BK52" s="13"/>
      <c r="BL52" s="7"/>
    </row>
    <row r="53" spans="1:64" ht="2.25" customHeight="1" x14ac:dyDescent="0.15">
      <c r="A53" s="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13"/>
      <c r="BC53" s="7"/>
      <c r="BD53" s="13"/>
      <c r="BE53" s="13"/>
      <c r="BF53" s="7"/>
      <c r="BG53" s="13"/>
      <c r="BH53" s="13"/>
      <c r="BI53" s="7"/>
      <c r="BJ53" s="13"/>
      <c r="BK53" s="13"/>
      <c r="BL53" s="7"/>
    </row>
    <row r="54" spans="1:64" ht="11.25" customHeight="1" x14ac:dyDescent="0.15">
      <c r="A54" s="84" t="s">
        <v>209</v>
      </c>
      <c r="B54" s="8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72"/>
      <c r="O54" s="72"/>
      <c r="P54" s="72"/>
      <c r="Q54" s="72"/>
      <c r="R54" s="89" t="s">
        <v>220</v>
      </c>
      <c r="S54" s="89" t="s">
        <v>218</v>
      </c>
      <c r="T54" s="89" t="s">
        <v>218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85" t="s">
        <v>156</v>
      </c>
      <c r="AH54" s="85" t="s">
        <v>156</v>
      </c>
      <c r="AI54" s="85" t="s">
        <v>156</v>
      </c>
      <c r="AJ54" s="85" t="s">
        <v>156</v>
      </c>
      <c r="AK54" s="85" t="s">
        <v>156</v>
      </c>
      <c r="AL54" s="85" t="s">
        <v>156</v>
      </c>
      <c r="AM54" s="85" t="s">
        <v>156</v>
      </c>
      <c r="AN54" s="85" t="s">
        <v>156</v>
      </c>
      <c r="AO54" s="85" t="s">
        <v>156</v>
      </c>
      <c r="AP54" s="85" t="s">
        <v>220</v>
      </c>
      <c r="AQ54" s="85" t="s">
        <v>221</v>
      </c>
      <c r="AR54" s="85" t="s">
        <v>221</v>
      </c>
      <c r="AS54" s="85" t="s">
        <v>115</v>
      </c>
      <c r="AT54" s="85" t="s">
        <v>115</v>
      </c>
      <c r="AU54" s="85" t="s">
        <v>115</v>
      </c>
      <c r="AV54" s="85" t="s">
        <v>115</v>
      </c>
      <c r="AW54" s="85" t="s">
        <v>115</v>
      </c>
      <c r="AX54" s="85" t="s">
        <v>115</v>
      </c>
      <c r="AY54" s="85" t="s">
        <v>115</v>
      </c>
      <c r="AZ54" s="86" t="s">
        <v>115</v>
      </c>
      <c r="BA54" s="86" t="s">
        <v>115</v>
      </c>
      <c r="BB54" s="13"/>
      <c r="BC54" s="7"/>
      <c r="BD54" s="13"/>
      <c r="BE54" s="13"/>
      <c r="BF54" s="7"/>
      <c r="BG54" s="13"/>
      <c r="BH54" s="13"/>
      <c r="BI54" s="7"/>
      <c r="BJ54" s="13"/>
      <c r="BK54" s="13"/>
      <c r="BL54" s="7"/>
    </row>
    <row r="55" spans="1:64" ht="11.25" customHeight="1" x14ac:dyDescent="0.15">
      <c r="A55" s="84"/>
      <c r="B55" s="90"/>
      <c r="C55" s="72" t="s">
        <v>219</v>
      </c>
      <c r="D55" s="72" t="s">
        <v>219</v>
      </c>
      <c r="E55" s="72" t="s">
        <v>219</v>
      </c>
      <c r="F55" s="72" t="s">
        <v>219</v>
      </c>
      <c r="G55" s="72" t="s">
        <v>219</v>
      </c>
      <c r="H55" s="72" t="s">
        <v>219</v>
      </c>
      <c r="I55" s="72" t="s">
        <v>219</v>
      </c>
      <c r="J55" s="72" t="s">
        <v>219</v>
      </c>
      <c r="K55" s="72" t="s">
        <v>219</v>
      </c>
      <c r="L55" s="72" t="s">
        <v>219</v>
      </c>
      <c r="M55" s="72" t="s">
        <v>219</v>
      </c>
      <c r="N55" s="72" t="s">
        <v>219</v>
      </c>
      <c r="O55" s="72" t="s">
        <v>219</v>
      </c>
      <c r="P55" s="72" t="s">
        <v>219</v>
      </c>
      <c r="Q55" s="72" t="s">
        <v>219</v>
      </c>
      <c r="R55" s="90"/>
      <c r="S55" s="90"/>
      <c r="T55" s="90"/>
      <c r="U55" s="72" t="s">
        <v>219</v>
      </c>
      <c r="V55" s="72" t="s">
        <v>219</v>
      </c>
      <c r="W55" s="72" t="s">
        <v>219</v>
      </c>
      <c r="X55" s="72" t="s">
        <v>219</v>
      </c>
      <c r="Y55" s="72" t="s">
        <v>219</v>
      </c>
      <c r="Z55" s="72" t="s">
        <v>219</v>
      </c>
      <c r="AA55" s="72" t="s">
        <v>219</v>
      </c>
      <c r="AB55" s="72" t="s">
        <v>219</v>
      </c>
      <c r="AC55" s="72" t="s">
        <v>219</v>
      </c>
      <c r="AD55" s="72" t="s">
        <v>219</v>
      </c>
      <c r="AE55" s="72" t="s">
        <v>219</v>
      </c>
      <c r="AF55" s="72" t="s">
        <v>219</v>
      </c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7"/>
      <c r="BA55" s="87"/>
      <c r="BB55" s="13"/>
      <c r="BC55" s="7"/>
      <c r="BD55" s="13"/>
      <c r="BE55" s="13"/>
      <c r="BF55" s="7"/>
      <c r="BG55" s="13"/>
      <c r="BH55" s="13"/>
      <c r="BI55" s="7"/>
      <c r="BJ55" s="13"/>
      <c r="BK55" s="13"/>
      <c r="BL55" s="7"/>
    </row>
    <row r="56" spans="1:64" ht="11.25" customHeight="1" x14ac:dyDescent="0.15">
      <c r="A56" s="84"/>
      <c r="B56" s="90"/>
      <c r="C56" s="72" t="s">
        <v>219</v>
      </c>
      <c r="D56" s="72" t="s">
        <v>219</v>
      </c>
      <c r="E56" s="72" t="s">
        <v>219</v>
      </c>
      <c r="F56" s="72" t="s">
        <v>219</v>
      </c>
      <c r="G56" s="72" t="s">
        <v>219</v>
      </c>
      <c r="H56" s="72" t="s">
        <v>219</v>
      </c>
      <c r="I56" s="72" t="s">
        <v>219</v>
      </c>
      <c r="J56" s="72" t="s">
        <v>219</v>
      </c>
      <c r="K56" s="72" t="s">
        <v>219</v>
      </c>
      <c r="L56" s="72" t="s">
        <v>219</v>
      </c>
      <c r="M56" s="72" t="s">
        <v>219</v>
      </c>
      <c r="N56" s="72" t="s">
        <v>219</v>
      </c>
      <c r="O56" s="72" t="s">
        <v>219</v>
      </c>
      <c r="P56" s="72" t="s">
        <v>219</v>
      </c>
      <c r="Q56" s="72" t="s">
        <v>219</v>
      </c>
      <c r="R56" s="90"/>
      <c r="S56" s="90"/>
      <c r="T56" s="90"/>
      <c r="U56" s="72" t="s">
        <v>219</v>
      </c>
      <c r="V56" s="72" t="s">
        <v>219</v>
      </c>
      <c r="W56" s="72" t="s">
        <v>219</v>
      </c>
      <c r="X56" s="72" t="s">
        <v>219</v>
      </c>
      <c r="Y56" s="72" t="s">
        <v>219</v>
      </c>
      <c r="Z56" s="72" t="s">
        <v>219</v>
      </c>
      <c r="AA56" s="72" t="s">
        <v>219</v>
      </c>
      <c r="AB56" s="72" t="s">
        <v>219</v>
      </c>
      <c r="AC56" s="72" t="s">
        <v>219</v>
      </c>
      <c r="AD56" s="72" t="s">
        <v>219</v>
      </c>
      <c r="AE56" s="72" t="s">
        <v>219</v>
      </c>
      <c r="AF56" s="72" t="s">
        <v>219</v>
      </c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7"/>
      <c r="BA56" s="87"/>
      <c r="BB56" s="13"/>
      <c r="BC56" s="7"/>
      <c r="BD56" s="13"/>
      <c r="BE56" s="13"/>
      <c r="BF56" s="7"/>
      <c r="BG56" s="13"/>
      <c r="BH56" s="13"/>
      <c r="BI56" s="7"/>
      <c r="BJ56" s="13"/>
      <c r="BK56" s="13"/>
      <c r="BL56" s="7"/>
    </row>
    <row r="57" spans="1:64" ht="11.25" customHeight="1" x14ac:dyDescent="0.15">
      <c r="A57" s="84"/>
      <c r="B57" s="9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72"/>
      <c r="O57" s="72"/>
      <c r="P57" s="72"/>
      <c r="Q57" s="72"/>
      <c r="R57" s="90"/>
      <c r="S57" s="90"/>
      <c r="T57" s="90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7"/>
      <c r="BA57" s="87"/>
      <c r="BB57" s="13"/>
      <c r="BC57" s="7"/>
      <c r="BD57" s="13"/>
      <c r="BE57" s="13"/>
      <c r="BF57" s="7"/>
      <c r="BG57" s="13"/>
      <c r="BH57" s="13"/>
      <c r="BI57" s="7"/>
      <c r="BJ57" s="13"/>
      <c r="BK57" s="13"/>
      <c r="BL57" s="7"/>
    </row>
    <row r="58" spans="1:64" ht="11.25" customHeight="1" x14ac:dyDescent="0.15">
      <c r="A58" s="84"/>
      <c r="B58" s="9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72"/>
      <c r="O58" s="72"/>
      <c r="P58" s="72"/>
      <c r="Q58" s="72"/>
      <c r="R58" s="90"/>
      <c r="S58" s="90"/>
      <c r="T58" s="90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7"/>
      <c r="BA58" s="87"/>
      <c r="BB58" s="13"/>
      <c r="BC58" s="7"/>
      <c r="BD58" s="13"/>
      <c r="BE58" s="13"/>
      <c r="BF58" s="7"/>
      <c r="BG58" s="13"/>
      <c r="BH58" s="13"/>
      <c r="BI58" s="7"/>
      <c r="BJ58" s="13"/>
      <c r="BK58" s="13"/>
      <c r="BL58" s="7"/>
    </row>
    <row r="59" spans="1:64" ht="11.25" customHeight="1" x14ac:dyDescent="0.15">
      <c r="A59" s="84"/>
      <c r="B59" s="9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72"/>
      <c r="O59" s="72"/>
      <c r="P59" s="72"/>
      <c r="Q59" s="72"/>
      <c r="R59" s="91"/>
      <c r="S59" s="91"/>
      <c r="T59" s="91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8"/>
      <c r="BA59" s="88"/>
      <c r="BB59" s="13"/>
      <c r="BC59" s="7"/>
      <c r="BD59" s="13"/>
      <c r="BE59" s="13"/>
      <c r="BF59" s="7"/>
      <c r="BG59" s="13"/>
      <c r="BH59" s="13"/>
      <c r="BI59" s="7"/>
      <c r="BJ59" s="13"/>
      <c r="BK59" s="13"/>
      <c r="BL59" s="7"/>
    </row>
    <row r="60" spans="1:64" ht="13.5" hidden="1" customHeight="1" x14ac:dyDescent="0.15">
      <c r="A60" s="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13"/>
      <c r="BC60" s="7"/>
      <c r="BD60" s="13"/>
      <c r="BE60" s="13"/>
      <c r="BF60" s="7"/>
      <c r="BG60" s="13"/>
      <c r="BH60" s="13"/>
      <c r="BI60" s="7"/>
      <c r="BJ60" s="13"/>
      <c r="BK60" s="13"/>
      <c r="BL60" s="7"/>
    </row>
    <row r="61" spans="1:64" ht="13.5" hidden="1" customHeight="1" x14ac:dyDescent="0.15">
      <c r="A61" s="84" t="s">
        <v>210</v>
      </c>
      <c r="B61" s="85" t="s">
        <v>115</v>
      </c>
      <c r="C61" s="85" t="s">
        <v>115</v>
      </c>
      <c r="D61" s="85" t="s">
        <v>115</v>
      </c>
      <c r="E61" s="85" t="s">
        <v>115</v>
      </c>
      <c r="F61" s="85" t="s">
        <v>115</v>
      </c>
      <c r="G61" s="85" t="s">
        <v>115</v>
      </c>
      <c r="H61" s="85" t="s">
        <v>115</v>
      </c>
      <c r="I61" s="85" t="s">
        <v>115</v>
      </c>
      <c r="J61" s="85" t="s">
        <v>115</v>
      </c>
      <c r="K61" s="85" t="s">
        <v>115</v>
      </c>
      <c r="L61" s="85" t="s">
        <v>115</v>
      </c>
      <c r="M61" s="85" t="s">
        <v>115</v>
      </c>
      <c r="N61" s="85" t="s">
        <v>115</v>
      </c>
      <c r="O61" s="85" t="s">
        <v>115</v>
      </c>
      <c r="P61" s="85" t="s">
        <v>115</v>
      </c>
      <c r="Q61" s="85" t="s">
        <v>115</v>
      </c>
      <c r="R61" s="85" t="s">
        <v>115</v>
      </c>
      <c r="S61" s="85" t="s">
        <v>115</v>
      </c>
      <c r="T61" s="85" t="s">
        <v>115</v>
      </c>
      <c r="U61" s="85" t="s">
        <v>115</v>
      </c>
      <c r="V61" s="85" t="s">
        <v>115</v>
      </c>
      <c r="W61" s="85" t="s">
        <v>115</v>
      </c>
      <c r="X61" s="85" t="s">
        <v>115</v>
      </c>
      <c r="Y61" s="85" t="s">
        <v>115</v>
      </c>
      <c r="Z61" s="85" t="s">
        <v>115</v>
      </c>
      <c r="AA61" s="85" t="s">
        <v>115</v>
      </c>
      <c r="AB61" s="85" t="s">
        <v>115</v>
      </c>
      <c r="AC61" s="85" t="s">
        <v>115</v>
      </c>
      <c r="AD61" s="85" t="s">
        <v>115</v>
      </c>
      <c r="AE61" s="85" t="s">
        <v>115</v>
      </c>
      <c r="AF61" s="85" t="s">
        <v>115</v>
      </c>
      <c r="AG61" s="85" t="s">
        <v>115</v>
      </c>
      <c r="AH61" s="85" t="s">
        <v>115</v>
      </c>
      <c r="AI61" s="85" t="s">
        <v>115</v>
      </c>
      <c r="AJ61" s="85" t="s">
        <v>115</v>
      </c>
      <c r="AK61" s="85" t="s">
        <v>115</v>
      </c>
      <c r="AL61" s="85" t="s">
        <v>115</v>
      </c>
      <c r="AM61" s="85" t="s">
        <v>115</v>
      </c>
      <c r="AN61" s="85" t="s">
        <v>115</v>
      </c>
      <c r="AO61" s="85" t="s">
        <v>115</v>
      </c>
      <c r="AP61" s="85" t="s">
        <v>115</v>
      </c>
      <c r="AQ61" s="85" t="s">
        <v>115</v>
      </c>
      <c r="AR61" s="85" t="s">
        <v>115</v>
      </c>
      <c r="AS61" s="85" t="s">
        <v>115</v>
      </c>
      <c r="AT61" s="85" t="s">
        <v>115</v>
      </c>
      <c r="AU61" s="85" t="s">
        <v>115</v>
      </c>
      <c r="AV61" s="85" t="s">
        <v>115</v>
      </c>
      <c r="AW61" s="85" t="s">
        <v>115</v>
      </c>
      <c r="AX61" s="85" t="s">
        <v>115</v>
      </c>
      <c r="AY61" s="85" t="s">
        <v>115</v>
      </c>
      <c r="AZ61" s="86" t="s">
        <v>115</v>
      </c>
      <c r="BA61" s="86" t="s">
        <v>115</v>
      </c>
      <c r="BB61" s="13"/>
      <c r="BC61" s="7"/>
      <c r="BD61" s="13"/>
      <c r="BE61" s="13"/>
      <c r="BF61" s="7"/>
      <c r="BG61" s="13"/>
      <c r="BH61" s="13"/>
      <c r="BI61" s="7"/>
      <c r="BJ61" s="13"/>
      <c r="BK61" s="13"/>
      <c r="BL61" s="7"/>
    </row>
    <row r="62" spans="1:64" ht="13.5" hidden="1" customHeight="1" x14ac:dyDescent="0.1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7"/>
      <c r="BA62" s="87"/>
      <c r="BB62" s="13"/>
      <c r="BC62" s="7"/>
      <c r="BD62" s="13"/>
      <c r="BE62" s="13"/>
      <c r="BF62" s="7"/>
      <c r="BG62" s="13"/>
      <c r="BH62" s="13"/>
      <c r="BI62" s="7"/>
      <c r="BJ62" s="13"/>
      <c r="BK62" s="13"/>
      <c r="BL62" s="7"/>
    </row>
    <row r="63" spans="1:64" ht="13.5" hidden="1" customHeight="1" x14ac:dyDescent="0.15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7"/>
      <c r="BA63" s="87"/>
      <c r="BB63" s="13"/>
      <c r="BC63" s="7"/>
      <c r="BD63" s="13"/>
      <c r="BE63" s="13"/>
      <c r="BF63" s="7"/>
      <c r="BG63" s="13"/>
      <c r="BH63" s="13"/>
      <c r="BI63" s="7"/>
      <c r="BJ63" s="13"/>
      <c r="BK63" s="13"/>
      <c r="BL63" s="7"/>
    </row>
    <row r="64" spans="1:64" ht="13.5" hidden="1" customHeight="1" x14ac:dyDescent="0.1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7"/>
      <c r="BA64" s="87"/>
      <c r="BB64" s="13"/>
      <c r="BC64" s="7"/>
      <c r="BD64" s="13"/>
      <c r="BE64" s="13"/>
      <c r="BF64" s="7"/>
      <c r="BG64" s="13"/>
      <c r="BH64" s="13"/>
      <c r="BI64" s="7"/>
      <c r="BJ64" s="13"/>
      <c r="BK64" s="13"/>
      <c r="BL64" s="7"/>
    </row>
    <row r="65" spans="1:64" ht="13.5" hidden="1" customHeight="1" x14ac:dyDescent="0.15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7"/>
      <c r="BA65" s="87"/>
      <c r="BB65" s="13"/>
      <c r="BC65" s="7"/>
      <c r="BD65" s="13"/>
      <c r="BE65" s="13"/>
      <c r="BF65" s="7"/>
      <c r="BG65" s="13"/>
      <c r="BH65" s="13"/>
      <c r="BI65" s="7"/>
      <c r="BJ65" s="13"/>
      <c r="BK65" s="13"/>
      <c r="BL65" s="7"/>
    </row>
    <row r="66" spans="1:64" ht="13.5" hidden="1" customHeight="1" x14ac:dyDescent="0.1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8"/>
      <c r="BA66" s="88"/>
      <c r="BB66" s="13"/>
      <c r="BC66" s="7"/>
      <c r="BD66" s="13"/>
      <c r="BE66" s="13"/>
      <c r="BF66" s="7"/>
      <c r="BG66" s="13"/>
      <c r="BH66" s="13"/>
      <c r="BI66" s="7"/>
      <c r="BJ66" s="13"/>
      <c r="BK66" s="13"/>
      <c r="BL66" s="7"/>
    </row>
    <row r="67" spans="1:64" ht="13.5" hidden="1" customHeight="1" x14ac:dyDescent="0.15">
      <c r="A67" s="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13"/>
      <c r="BC67" s="7"/>
      <c r="BD67" s="13"/>
      <c r="BE67" s="13"/>
      <c r="BF67" s="7"/>
      <c r="BG67" s="13"/>
      <c r="BH67" s="13"/>
      <c r="BI67" s="7"/>
      <c r="BJ67" s="13"/>
      <c r="BK67" s="13"/>
      <c r="BL67" s="7"/>
    </row>
    <row r="68" spans="1:64" ht="13.5" hidden="1" customHeight="1" x14ac:dyDescent="0.15">
      <c r="A68" s="84" t="s">
        <v>211</v>
      </c>
      <c r="B68" s="85" t="s">
        <v>115</v>
      </c>
      <c r="C68" s="85" t="s">
        <v>115</v>
      </c>
      <c r="D68" s="85" t="s">
        <v>115</v>
      </c>
      <c r="E68" s="85" t="s">
        <v>115</v>
      </c>
      <c r="F68" s="85" t="s">
        <v>115</v>
      </c>
      <c r="G68" s="85" t="s">
        <v>115</v>
      </c>
      <c r="H68" s="85" t="s">
        <v>115</v>
      </c>
      <c r="I68" s="85" t="s">
        <v>115</v>
      </c>
      <c r="J68" s="85" t="s">
        <v>115</v>
      </c>
      <c r="K68" s="85" t="s">
        <v>115</v>
      </c>
      <c r="L68" s="85" t="s">
        <v>115</v>
      </c>
      <c r="M68" s="85" t="s">
        <v>115</v>
      </c>
      <c r="N68" s="85" t="s">
        <v>115</v>
      </c>
      <c r="O68" s="85" t="s">
        <v>115</v>
      </c>
      <c r="P68" s="85" t="s">
        <v>115</v>
      </c>
      <c r="Q68" s="85" t="s">
        <v>115</v>
      </c>
      <c r="R68" s="85" t="s">
        <v>115</v>
      </c>
      <c r="S68" s="85" t="s">
        <v>115</v>
      </c>
      <c r="T68" s="85" t="s">
        <v>115</v>
      </c>
      <c r="U68" s="85" t="s">
        <v>115</v>
      </c>
      <c r="V68" s="85" t="s">
        <v>115</v>
      </c>
      <c r="W68" s="85" t="s">
        <v>115</v>
      </c>
      <c r="X68" s="85" t="s">
        <v>115</v>
      </c>
      <c r="Y68" s="85" t="s">
        <v>115</v>
      </c>
      <c r="Z68" s="85" t="s">
        <v>115</v>
      </c>
      <c r="AA68" s="85" t="s">
        <v>115</v>
      </c>
      <c r="AB68" s="85" t="s">
        <v>115</v>
      </c>
      <c r="AC68" s="85" t="s">
        <v>115</v>
      </c>
      <c r="AD68" s="85" t="s">
        <v>115</v>
      </c>
      <c r="AE68" s="85" t="s">
        <v>115</v>
      </c>
      <c r="AF68" s="85" t="s">
        <v>115</v>
      </c>
      <c r="AG68" s="85" t="s">
        <v>115</v>
      </c>
      <c r="AH68" s="85" t="s">
        <v>115</v>
      </c>
      <c r="AI68" s="85" t="s">
        <v>115</v>
      </c>
      <c r="AJ68" s="85" t="s">
        <v>115</v>
      </c>
      <c r="AK68" s="85" t="s">
        <v>115</v>
      </c>
      <c r="AL68" s="85" t="s">
        <v>115</v>
      </c>
      <c r="AM68" s="85" t="s">
        <v>115</v>
      </c>
      <c r="AN68" s="85" t="s">
        <v>115</v>
      </c>
      <c r="AO68" s="85" t="s">
        <v>115</v>
      </c>
      <c r="AP68" s="85" t="s">
        <v>115</v>
      </c>
      <c r="AQ68" s="85" t="s">
        <v>115</v>
      </c>
      <c r="AR68" s="85" t="s">
        <v>115</v>
      </c>
      <c r="AS68" s="85" t="s">
        <v>115</v>
      </c>
      <c r="AT68" s="85" t="s">
        <v>115</v>
      </c>
      <c r="AU68" s="85" t="s">
        <v>115</v>
      </c>
      <c r="AV68" s="85" t="s">
        <v>115</v>
      </c>
      <c r="AW68" s="85" t="s">
        <v>115</v>
      </c>
      <c r="AX68" s="85" t="s">
        <v>115</v>
      </c>
      <c r="AY68" s="85" t="s">
        <v>115</v>
      </c>
      <c r="AZ68" s="86" t="s">
        <v>115</v>
      </c>
      <c r="BA68" s="86" t="s">
        <v>115</v>
      </c>
      <c r="BB68" s="13"/>
      <c r="BC68" s="7"/>
      <c r="BD68" s="13"/>
      <c r="BE68" s="13"/>
      <c r="BF68" s="7"/>
      <c r="BG68" s="13"/>
      <c r="BH68" s="13"/>
      <c r="BI68" s="7"/>
      <c r="BJ68" s="13"/>
      <c r="BK68" s="13"/>
      <c r="BL68" s="7"/>
    </row>
    <row r="69" spans="1:64" ht="13.5" hidden="1" customHeight="1" x14ac:dyDescent="0.15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7"/>
      <c r="BA69" s="87"/>
      <c r="BB69" s="13"/>
      <c r="BC69" s="7"/>
      <c r="BD69" s="13"/>
      <c r="BE69" s="13"/>
      <c r="BF69" s="7"/>
      <c r="BG69" s="13"/>
      <c r="BH69" s="13"/>
      <c r="BI69" s="7"/>
      <c r="BJ69" s="13"/>
      <c r="BK69" s="13"/>
      <c r="BL69" s="7"/>
    </row>
    <row r="70" spans="1:64" ht="13.5" hidden="1" customHeight="1" x14ac:dyDescent="0.15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7"/>
      <c r="BA70" s="87"/>
      <c r="BB70" s="13"/>
      <c r="BC70" s="7"/>
      <c r="BD70" s="13"/>
      <c r="BE70" s="13"/>
      <c r="BF70" s="7"/>
      <c r="BG70" s="13"/>
      <c r="BH70" s="13"/>
      <c r="BI70" s="7"/>
      <c r="BJ70" s="13"/>
      <c r="BK70" s="13"/>
      <c r="BL70" s="7"/>
    </row>
    <row r="71" spans="1:64" ht="13.5" hidden="1" customHeight="1" x14ac:dyDescent="0.1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7"/>
      <c r="BA71" s="87"/>
      <c r="BB71" s="13"/>
      <c r="BC71" s="7"/>
      <c r="BD71" s="13"/>
      <c r="BE71" s="13"/>
      <c r="BF71" s="7"/>
      <c r="BG71" s="13"/>
      <c r="BH71" s="13"/>
      <c r="BI71" s="7"/>
      <c r="BJ71" s="13"/>
      <c r="BK71" s="13"/>
      <c r="BL71" s="7"/>
    </row>
    <row r="72" spans="1:64" ht="13.5" hidden="1" customHeight="1" x14ac:dyDescent="0.1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7"/>
      <c r="BA72" s="87"/>
      <c r="BB72" s="13"/>
      <c r="BC72" s="7"/>
      <c r="BD72" s="13"/>
      <c r="BE72" s="13"/>
      <c r="BF72" s="7"/>
      <c r="BG72" s="13"/>
      <c r="BH72" s="13"/>
      <c r="BI72" s="7"/>
      <c r="BJ72" s="13"/>
      <c r="BK72" s="13"/>
      <c r="BL72" s="7"/>
    </row>
    <row r="73" spans="1:64" ht="13.5" hidden="1" customHeight="1" x14ac:dyDescent="0.15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8"/>
      <c r="BA73" s="88"/>
      <c r="BB73" s="13"/>
      <c r="BC73" s="7"/>
      <c r="BD73" s="13"/>
      <c r="BE73" s="13"/>
      <c r="BF73" s="7"/>
      <c r="BG73" s="13"/>
      <c r="BH73" s="13"/>
      <c r="BI73" s="7"/>
      <c r="BJ73" s="13"/>
      <c r="BK73" s="13"/>
      <c r="BL73" s="7"/>
    </row>
    <row r="74" spans="1:64" ht="13.5" hidden="1" customHeight="1" x14ac:dyDescent="0.15">
      <c r="A74" s="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13"/>
      <c r="BC74" s="7"/>
      <c r="BD74" s="13"/>
      <c r="BE74" s="13"/>
      <c r="BF74" s="7"/>
      <c r="BG74" s="13"/>
      <c r="BH74" s="13"/>
      <c r="BI74" s="7"/>
      <c r="BJ74" s="13"/>
      <c r="BK74" s="13"/>
      <c r="BL74" s="7"/>
    </row>
    <row r="75" spans="1:64" ht="13.5" hidden="1" customHeight="1" x14ac:dyDescent="0.15">
      <c r="A75" s="84" t="s">
        <v>212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74"/>
      <c r="BA75" s="74"/>
      <c r="BB75" s="13"/>
      <c r="BC75" s="7"/>
      <c r="BD75" s="13"/>
      <c r="BE75" s="13"/>
      <c r="BF75" s="7"/>
      <c r="BG75" s="13"/>
      <c r="BH75" s="13"/>
      <c r="BI75" s="7"/>
      <c r="BJ75" s="13"/>
      <c r="BK75" s="13"/>
      <c r="BL75" s="7"/>
    </row>
    <row r="76" spans="1:64" ht="13.5" hidden="1" customHeight="1" x14ac:dyDescent="0.15">
      <c r="A76" s="84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92"/>
      <c r="BA76" s="92"/>
      <c r="BB76" s="13"/>
      <c r="BC76" s="7"/>
      <c r="BD76" s="13"/>
      <c r="BE76" s="13"/>
      <c r="BF76" s="7"/>
      <c r="BG76" s="13"/>
      <c r="BH76" s="13"/>
      <c r="BI76" s="7"/>
      <c r="BJ76" s="13"/>
      <c r="BK76" s="13"/>
      <c r="BL76" s="7"/>
    </row>
    <row r="77" spans="1:64" ht="13.5" hidden="1" customHeight="1" x14ac:dyDescent="0.15">
      <c r="A77" s="84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92"/>
      <c r="BA77" s="92"/>
      <c r="BB77" s="13"/>
      <c r="BC77" s="7"/>
      <c r="BD77" s="13"/>
      <c r="BE77" s="13"/>
      <c r="BF77" s="7"/>
      <c r="BG77" s="13"/>
      <c r="BH77" s="13"/>
      <c r="BI77" s="7"/>
      <c r="BJ77" s="13"/>
      <c r="BK77" s="13"/>
      <c r="BL77" s="7"/>
    </row>
    <row r="78" spans="1:64" ht="13.5" hidden="1" customHeight="1" x14ac:dyDescent="0.15">
      <c r="A78" s="84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92"/>
      <c r="BA78" s="92"/>
      <c r="BB78" s="13"/>
      <c r="BC78" s="7"/>
      <c r="BD78" s="13"/>
      <c r="BE78" s="13"/>
      <c r="BF78" s="7"/>
      <c r="BG78" s="13"/>
      <c r="BH78" s="13"/>
      <c r="BI78" s="7"/>
      <c r="BJ78" s="13"/>
      <c r="BK78" s="13"/>
      <c r="BL78" s="7"/>
    </row>
    <row r="79" spans="1:64" ht="13.5" hidden="1" customHeight="1" x14ac:dyDescent="0.15">
      <c r="A79" s="84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92"/>
      <c r="BA79" s="92"/>
      <c r="BB79" s="13"/>
      <c r="BC79" s="7"/>
      <c r="BD79" s="13"/>
      <c r="BE79" s="13"/>
      <c r="BF79" s="7"/>
      <c r="BG79" s="13"/>
      <c r="BH79" s="13"/>
      <c r="BI79" s="7"/>
      <c r="BJ79" s="13"/>
      <c r="BK79" s="13"/>
      <c r="BL79" s="7"/>
    </row>
    <row r="80" spans="1:64" ht="13.5" hidden="1" customHeight="1" x14ac:dyDescent="0.15">
      <c r="A80" s="84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75"/>
      <c r="BA80" s="75"/>
      <c r="BB80" s="13"/>
      <c r="BC80" s="7"/>
      <c r="BD80" s="13"/>
      <c r="BE80" s="13"/>
      <c r="BF80" s="7"/>
      <c r="BG80" s="13"/>
      <c r="BH80" s="13"/>
      <c r="BI80" s="7"/>
      <c r="BJ80" s="13"/>
      <c r="BK80" s="13"/>
      <c r="BL80" s="7"/>
    </row>
    <row r="81" spans="1:64" ht="13.5" hidden="1" customHeight="1" x14ac:dyDescent="0.15">
      <c r="A81" s="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13"/>
      <c r="BC81" s="7"/>
      <c r="BD81" s="13"/>
      <c r="BE81" s="13"/>
      <c r="BF81" s="7"/>
      <c r="BG81" s="13"/>
      <c r="BH81" s="13"/>
      <c r="BI81" s="7"/>
      <c r="BJ81" s="13"/>
      <c r="BK81" s="13"/>
      <c r="BL81" s="7"/>
    </row>
    <row r="82" spans="1:64" ht="13.5" hidden="1" customHeight="1" x14ac:dyDescent="0.15">
      <c r="A82" s="84" t="s">
        <v>213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74"/>
      <c r="BA82" s="74"/>
      <c r="BB82" s="13"/>
      <c r="BC82" s="7"/>
      <c r="BD82" s="13"/>
      <c r="BE82" s="13"/>
      <c r="BF82" s="7"/>
      <c r="BG82" s="13"/>
      <c r="BH82" s="13"/>
      <c r="BI82" s="7"/>
      <c r="BJ82" s="13"/>
      <c r="BK82" s="13"/>
      <c r="BL82" s="7"/>
    </row>
    <row r="83" spans="1:64" ht="13.5" hidden="1" customHeight="1" x14ac:dyDescent="0.15">
      <c r="A83" s="84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92"/>
      <c r="BA83" s="92"/>
      <c r="BB83" s="13"/>
      <c r="BC83" s="7"/>
      <c r="BD83" s="13"/>
      <c r="BE83" s="13"/>
      <c r="BF83" s="7"/>
      <c r="BG83" s="13"/>
      <c r="BH83" s="13"/>
      <c r="BI83" s="7"/>
      <c r="BJ83" s="13"/>
      <c r="BK83" s="13"/>
      <c r="BL83" s="7"/>
    </row>
    <row r="84" spans="1:64" ht="13.5" hidden="1" customHeight="1" x14ac:dyDescent="0.15">
      <c r="A84" s="84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92"/>
      <c r="BA84" s="92"/>
      <c r="BB84" s="13"/>
      <c r="BC84" s="7"/>
      <c r="BD84" s="13"/>
      <c r="BE84" s="13"/>
      <c r="BF84" s="7"/>
      <c r="BG84" s="13"/>
      <c r="BH84" s="13"/>
      <c r="BI84" s="7"/>
      <c r="BJ84" s="13"/>
      <c r="BK84" s="13"/>
      <c r="BL84" s="7"/>
    </row>
    <row r="85" spans="1:64" ht="13.5" hidden="1" customHeight="1" x14ac:dyDescent="0.15">
      <c r="A85" s="84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92"/>
      <c r="BA85" s="92"/>
      <c r="BB85" s="13"/>
      <c r="BC85" s="7"/>
      <c r="BD85" s="13"/>
      <c r="BE85" s="13"/>
      <c r="BF85" s="7"/>
      <c r="BG85" s="13"/>
      <c r="BH85" s="13"/>
      <c r="BI85" s="7"/>
      <c r="BJ85" s="13"/>
      <c r="BK85" s="13"/>
      <c r="BL85" s="7"/>
    </row>
    <row r="86" spans="1:64" ht="13.5" hidden="1" customHeight="1" x14ac:dyDescent="0.15">
      <c r="A86" s="84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92"/>
      <c r="BA86" s="92"/>
      <c r="BB86" s="13"/>
      <c r="BC86" s="7"/>
      <c r="BD86" s="13"/>
      <c r="BE86" s="13"/>
      <c r="BF86" s="7"/>
      <c r="BG86" s="13"/>
      <c r="BH86" s="13"/>
      <c r="BI86" s="7"/>
      <c r="BJ86" s="13"/>
      <c r="BK86" s="13"/>
      <c r="BL86" s="7"/>
    </row>
    <row r="87" spans="1:64" ht="13.5" hidden="1" customHeight="1" x14ac:dyDescent="0.15">
      <c r="A87" s="84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75"/>
      <c r="BA87" s="75"/>
      <c r="BB87" s="13"/>
      <c r="BC87" s="7"/>
      <c r="BD87" s="13"/>
      <c r="BE87" s="13"/>
      <c r="BF87" s="7"/>
      <c r="BG87" s="13"/>
      <c r="BH87" s="13"/>
      <c r="BI87" s="7"/>
      <c r="BJ87" s="13"/>
      <c r="BK87" s="13"/>
      <c r="BL87" s="7"/>
    </row>
    <row r="88" spans="1:64" ht="13.5" hidden="1" customHeight="1" x14ac:dyDescent="0.15">
      <c r="A88" s="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13"/>
      <c r="BC88" s="7"/>
      <c r="BD88" s="13"/>
      <c r="BE88" s="13"/>
      <c r="BF88" s="7"/>
      <c r="BG88" s="13"/>
      <c r="BH88" s="13"/>
      <c r="BI88" s="7"/>
      <c r="BJ88" s="13"/>
      <c r="BK88" s="13"/>
      <c r="BL88" s="7"/>
    </row>
    <row r="89" spans="1:64" ht="13.5" hidden="1" customHeight="1" x14ac:dyDescent="0.15">
      <c r="A89" s="84" t="s">
        <v>214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74"/>
      <c r="BA89" s="74"/>
      <c r="BB89" s="13"/>
      <c r="BC89" s="7"/>
      <c r="BD89" s="13"/>
      <c r="BE89" s="13"/>
      <c r="BF89" s="7"/>
      <c r="BG89" s="13"/>
      <c r="BH89" s="13"/>
      <c r="BI89" s="7"/>
      <c r="BJ89" s="13"/>
      <c r="BK89" s="13"/>
      <c r="BL89" s="7"/>
    </row>
    <row r="90" spans="1:64" ht="13.5" hidden="1" customHeight="1" x14ac:dyDescent="0.15">
      <c r="A90" s="84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92"/>
      <c r="BA90" s="92"/>
      <c r="BB90" s="13"/>
      <c r="BC90" s="7"/>
      <c r="BD90" s="13"/>
      <c r="BE90" s="13"/>
      <c r="BF90" s="7"/>
      <c r="BG90" s="13"/>
      <c r="BH90" s="13"/>
      <c r="BI90" s="7"/>
      <c r="BJ90" s="13"/>
      <c r="BK90" s="13"/>
      <c r="BL90" s="7"/>
    </row>
    <row r="91" spans="1:64" ht="13.5" hidden="1" customHeight="1" x14ac:dyDescent="0.15">
      <c r="A91" s="84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92"/>
      <c r="BA91" s="92"/>
      <c r="BB91" s="13"/>
      <c r="BC91" s="7"/>
      <c r="BD91" s="13"/>
      <c r="BE91" s="13"/>
      <c r="BF91" s="7"/>
      <c r="BG91" s="13"/>
      <c r="BH91" s="13"/>
      <c r="BI91" s="7"/>
      <c r="BJ91" s="13"/>
      <c r="BK91" s="13"/>
      <c r="BL91" s="7"/>
    </row>
    <row r="92" spans="1:64" ht="13.5" hidden="1" customHeight="1" x14ac:dyDescent="0.15">
      <c r="A92" s="84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92"/>
      <c r="BA92" s="92"/>
      <c r="BB92" s="13"/>
      <c r="BC92" s="7"/>
      <c r="BD92" s="13"/>
      <c r="BE92" s="13"/>
      <c r="BF92" s="7"/>
      <c r="BG92" s="13"/>
      <c r="BH92" s="13"/>
      <c r="BI92" s="7"/>
      <c r="BJ92" s="13"/>
      <c r="BK92" s="13"/>
      <c r="BL92" s="7"/>
    </row>
    <row r="93" spans="1:64" ht="13.5" hidden="1" customHeight="1" x14ac:dyDescent="0.15">
      <c r="A93" s="84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92"/>
      <c r="BA93" s="92"/>
      <c r="BB93" s="13"/>
      <c r="BC93" s="7"/>
      <c r="BD93" s="13"/>
      <c r="BE93" s="13"/>
      <c r="BF93" s="7"/>
      <c r="BG93" s="13"/>
      <c r="BH93" s="13"/>
      <c r="BI93" s="7"/>
      <c r="BJ93" s="13"/>
      <c r="BK93" s="13"/>
      <c r="BL93" s="7"/>
    </row>
    <row r="94" spans="1:64" ht="13.5" hidden="1" customHeight="1" x14ac:dyDescent="0.15">
      <c r="A94" s="84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75"/>
      <c r="BA94" s="75"/>
      <c r="BB94" s="13"/>
      <c r="BC94" s="7"/>
      <c r="BD94" s="13"/>
      <c r="BE94" s="13"/>
      <c r="BF94" s="7"/>
      <c r="BG94" s="13"/>
      <c r="BH94" s="13"/>
      <c r="BI94" s="7"/>
      <c r="BJ94" s="13"/>
      <c r="BK94" s="13"/>
      <c r="BL94" s="7"/>
    </row>
    <row r="95" spans="1:64" ht="13.5" hidden="1" customHeight="1" x14ac:dyDescent="0.15">
      <c r="A95" s="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13"/>
      <c r="BC95" s="7"/>
      <c r="BD95" s="13"/>
      <c r="BE95" s="13"/>
      <c r="BF95" s="7"/>
      <c r="BG95" s="13"/>
      <c r="BH95" s="13"/>
      <c r="BI95" s="7"/>
      <c r="BJ95" s="13"/>
      <c r="BK95" s="13"/>
      <c r="BL95" s="7"/>
    </row>
    <row r="96" spans="1:64" ht="13.5" hidden="1" customHeight="1" x14ac:dyDescent="0.15">
      <c r="A96" s="84" t="s">
        <v>215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74"/>
      <c r="BA96" s="74"/>
      <c r="BB96" s="13"/>
      <c r="BC96" s="7"/>
      <c r="BD96" s="13"/>
      <c r="BE96" s="13"/>
      <c r="BF96" s="7"/>
      <c r="BG96" s="13"/>
      <c r="BH96" s="13"/>
      <c r="BI96" s="7"/>
      <c r="BJ96" s="13"/>
      <c r="BK96" s="13"/>
      <c r="BL96" s="7"/>
    </row>
    <row r="97" spans="1:64" ht="13.5" hidden="1" customHeight="1" x14ac:dyDescent="0.15">
      <c r="A97" s="84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92"/>
      <c r="BA97" s="92"/>
      <c r="BB97" s="13"/>
      <c r="BC97" s="7"/>
      <c r="BD97" s="13"/>
      <c r="BE97" s="13"/>
      <c r="BF97" s="7"/>
      <c r="BG97" s="13"/>
      <c r="BH97" s="13"/>
      <c r="BI97" s="7"/>
      <c r="BJ97" s="13"/>
      <c r="BK97" s="13"/>
      <c r="BL97" s="7"/>
    </row>
    <row r="98" spans="1:64" ht="13.5" hidden="1" customHeight="1" x14ac:dyDescent="0.15">
      <c r="A98" s="84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92"/>
      <c r="BA98" s="92"/>
      <c r="BB98" s="13"/>
      <c r="BC98" s="7"/>
      <c r="BD98" s="13"/>
      <c r="BE98" s="13"/>
      <c r="BF98" s="7"/>
      <c r="BG98" s="13"/>
      <c r="BH98" s="13"/>
      <c r="BI98" s="7"/>
      <c r="BJ98" s="13"/>
      <c r="BK98" s="13"/>
      <c r="BL98" s="7"/>
    </row>
    <row r="99" spans="1:64" ht="13.5" hidden="1" customHeight="1" x14ac:dyDescent="0.15">
      <c r="A99" s="84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92"/>
      <c r="BA99" s="92"/>
      <c r="BB99" s="13"/>
      <c r="BC99" s="7"/>
      <c r="BD99" s="13"/>
      <c r="BE99" s="13"/>
      <c r="BF99" s="7"/>
      <c r="BG99" s="13"/>
      <c r="BH99" s="13"/>
      <c r="BI99" s="7"/>
      <c r="BJ99" s="13"/>
      <c r="BK99" s="13"/>
      <c r="BL99" s="7"/>
    </row>
    <row r="100" spans="1:64" ht="13.5" hidden="1" customHeight="1" x14ac:dyDescent="0.15">
      <c r="A100" s="84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92"/>
      <c r="BA100" s="92"/>
      <c r="BB100" s="13"/>
      <c r="BC100" s="7"/>
      <c r="BD100" s="13"/>
      <c r="BE100" s="13"/>
      <c r="BF100" s="7"/>
      <c r="BG100" s="13"/>
      <c r="BH100" s="13"/>
      <c r="BI100" s="7"/>
      <c r="BJ100" s="13"/>
      <c r="BK100" s="13"/>
      <c r="BL100" s="7"/>
    </row>
    <row r="101" spans="1:64" ht="13.5" hidden="1" customHeight="1" x14ac:dyDescent="0.15">
      <c r="A101" s="84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75"/>
      <c r="BA101" s="75"/>
      <c r="BB101" s="13"/>
      <c r="BC101" s="7"/>
      <c r="BD101" s="13"/>
      <c r="BE101" s="13"/>
      <c r="BF101" s="7"/>
      <c r="BG101" s="13"/>
      <c r="BH101" s="13"/>
      <c r="BI101" s="7"/>
      <c r="BJ101" s="13"/>
      <c r="BK101" s="13"/>
      <c r="BL101" s="7"/>
    </row>
    <row r="102" spans="1:64" ht="13.5" hidden="1" customHeight="1" x14ac:dyDescent="0.15">
      <c r="A102" s="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13"/>
      <c r="BC102" s="7"/>
      <c r="BD102" s="13"/>
      <c r="BE102" s="13"/>
      <c r="BF102" s="7"/>
      <c r="BG102" s="13"/>
      <c r="BH102" s="13"/>
      <c r="BI102" s="7"/>
      <c r="BJ102" s="13"/>
      <c r="BK102" s="13"/>
      <c r="BL102" s="7"/>
    </row>
    <row r="103" spans="1:64" ht="13.5" hidden="1" customHeight="1" x14ac:dyDescent="0.15">
      <c r="A103" s="84" t="s">
        <v>216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74"/>
      <c r="BA103" s="74"/>
      <c r="BB103" s="13"/>
      <c r="BC103" s="7"/>
      <c r="BD103" s="13"/>
      <c r="BE103" s="13"/>
      <c r="BF103" s="7"/>
      <c r="BG103" s="13"/>
      <c r="BH103" s="13"/>
      <c r="BI103" s="7"/>
      <c r="BJ103" s="13"/>
      <c r="BK103" s="13"/>
      <c r="BL103" s="7"/>
    </row>
    <row r="104" spans="1:64" ht="13.5" hidden="1" customHeight="1" x14ac:dyDescent="0.15">
      <c r="A104" s="84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92"/>
      <c r="BA104" s="92"/>
      <c r="BB104" s="13"/>
      <c r="BC104" s="7"/>
      <c r="BD104" s="13"/>
      <c r="BE104" s="13"/>
      <c r="BF104" s="7"/>
      <c r="BG104" s="13"/>
      <c r="BH104" s="13"/>
      <c r="BI104" s="7"/>
      <c r="BJ104" s="13"/>
      <c r="BK104" s="13"/>
      <c r="BL104" s="7"/>
    </row>
    <row r="105" spans="1:64" ht="13.5" hidden="1" customHeight="1" x14ac:dyDescent="0.15">
      <c r="A105" s="84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92"/>
      <c r="BA105" s="92"/>
      <c r="BB105" s="13"/>
      <c r="BC105" s="7"/>
      <c r="BD105" s="13"/>
      <c r="BE105" s="13"/>
      <c r="BF105" s="7"/>
      <c r="BG105" s="13"/>
      <c r="BH105" s="13"/>
      <c r="BI105" s="7"/>
      <c r="BJ105" s="13"/>
      <c r="BK105" s="13"/>
      <c r="BL105" s="7"/>
    </row>
    <row r="106" spans="1:64" ht="13.5" hidden="1" customHeight="1" x14ac:dyDescent="0.15">
      <c r="A106" s="84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92"/>
      <c r="BA106" s="92"/>
      <c r="BB106" s="13"/>
      <c r="BC106" s="7"/>
      <c r="BD106" s="13"/>
      <c r="BE106" s="13"/>
      <c r="BF106" s="7"/>
      <c r="BG106" s="13"/>
      <c r="BH106" s="13"/>
      <c r="BI106" s="7"/>
      <c r="BJ106" s="13"/>
      <c r="BK106" s="13"/>
      <c r="BL106" s="7"/>
    </row>
    <row r="107" spans="1:64" ht="13.5" hidden="1" customHeight="1" x14ac:dyDescent="0.15">
      <c r="A107" s="84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92"/>
      <c r="BA107" s="92"/>
      <c r="BB107" s="13"/>
      <c r="BC107" s="7"/>
      <c r="BD107" s="13"/>
      <c r="BE107" s="13"/>
      <c r="BF107" s="7"/>
      <c r="BG107" s="13"/>
      <c r="BH107" s="13"/>
      <c r="BI107" s="7"/>
      <c r="BJ107" s="13"/>
      <c r="BK107" s="13"/>
      <c r="BL107" s="7"/>
    </row>
    <row r="108" spans="1:64" ht="13.5" hidden="1" customHeight="1" x14ac:dyDescent="0.15">
      <c r="A108" s="84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75"/>
      <c r="BA108" s="75"/>
      <c r="BB108" s="13"/>
      <c r="BC108" s="7"/>
      <c r="BD108" s="13"/>
      <c r="BE108" s="13"/>
      <c r="BF108" s="7"/>
      <c r="BG108" s="13"/>
      <c r="BH108" s="13"/>
      <c r="BI108" s="7"/>
      <c r="BJ108" s="13"/>
      <c r="BK108" s="13"/>
      <c r="BL108" s="7"/>
    </row>
    <row r="109" spans="1:64" ht="13.5" hidden="1" customHeight="1" x14ac:dyDescent="0.15">
      <c r="A109" s="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13"/>
      <c r="BC109" s="7"/>
      <c r="BD109" s="13"/>
      <c r="BE109" s="13"/>
      <c r="BF109" s="7"/>
      <c r="BG109" s="13"/>
      <c r="BH109" s="13"/>
      <c r="BI109" s="7"/>
      <c r="BJ109" s="13"/>
      <c r="BK109" s="13"/>
      <c r="BL109" s="7"/>
    </row>
    <row r="110" spans="1:64" ht="13.5" hidden="1" customHeight="1" x14ac:dyDescent="0.15">
      <c r="A110" s="84" t="s">
        <v>217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74"/>
      <c r="BA110" s="74"/>
      <c r="BB110" s="13"/>
      <c r="BC110" s="7"/>
      <c r="BD110" s="13"/>
      <c r="BE110" s="13"/>
      <c r="BF110" s="7"/>
      <c r="BG110" s="13"/>
      <c r="BH110" s="13"/>
      <c r="BI110" s="7"/>
      <c r="BJ110" s="13"/>
      <c r="BK110" s="13"/>
      <c r="BL110" s="7"/>
    </row>
    <row r="111" spans="1:64" ht="13.5" hidden="1" customHeight="1" x14ac:dyDescent="0.15">
      <c r="A111" s="84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92"/>
      <c r="BA111" s="92"/>
      <c r="BB111" s="13"/>
      <c r="BC111" s="7"/>
      <c r="BD111" s="13"/>
      <c r="BE111" s="13"/>
      <c r="BF111" s="7"/>
      <c r="BG111" s="13"/>
      <c r="BH111" s="13"/>
      <c r="BI111" s="7"/>
      <c r="BJ111" s="13"/>
      <c r="BK111" s="13"/>
      <c r="BL111" s="7"/>
    </row>
    <row r="112" spans="1:64" ht="13.5" hidden="1" customHeight="1" x14ac:dyDescent="0.15">
      <c r="A112" s="84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92"/>
      <c r="BA112" s="92"/>
      <c r="BB112" s="13"/>
      <c r="BC112" s="7"/>
      <c r="BD112" s="13"/>
      <c r="BE112" s="13"/>
      <c r="BF112" s="7"/>
      <c r="BG112" s="13"/>
      <c r="BH112" s="13"/>
      <c r="BI112" s="7"/>
      <c r="BJ112" s="13"/>
      <c r="BK112" s="13"/>
      <c r="BL112" s="7"/>
    </row>
    <row r="113" spans="1:68" ht="13.5" hidden="1" customHeight="1" x14ac:dyDescent="0.15">
      <c r="A113" s="84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92"/>
      <c r="BA113" s="92"/>
      <c r="BB113" s="13"/>
      <c r="BC113" s="7"/>
      <c r="BD113" s="13"/>
      <c r="BE113" s="13"/>
      <c r="BF113" s="7"/>
      <c r="BG113" s="13"/>
      <c r="BH113" s="13"/>
      <c r="BI113" s="7"/>
      <c r="BJ113" s="13"/>
      <c r="BK113" s="13"/>
      <c r="BL113" s="7"/>
    </row>
    <row r="114" spans="1:68" ht="13.5" hidden="1" customHeight="1" x14ac:dyDescent="0.15">
      <c r="A114" s="84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92"/>
      <c r="BA114" s="92"/>
      <c r="BB114" s="13"/>
      <c r="BC114" s="7"/>
      <c r="BD114" s="13"/>
      <c r="BE114" s="13"/>
      <c r="BF114" s="7"/>
      <c r="BG114" s="13"/>
      <c r="BH114" s="13"/>
      <c r="BI114" s="7"/>
      <c r="BJ114" s="13"/>
      <c r="BK114" s="13"/>
      <c r="BL114" s="7"/>
    </row>
    <row r="115" spans="1:68" ht="13.5" hidden="1" customHeight="1" x14ac:dyDescent="0.15">
      <c r="A115" s="84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75"/>
      <c r="BA115" s="75"/>
      <c r="BB115" s="13"/>
      <c r="BC115" s="7"/>
      <c r="BD115" s="13"/>
      <c r="BE115" s="13"/>
      <c r="BF115" s="7"/>
      <c r="BG115" s="13"/>
      <c r="BH115" s="13"/>
      <c r="BI115" s="7"/>
      <c r="BJ115" s="13"/>
      <c r="BK115" s="13"/>
      <c r="BL115" s="7"/>
    </row>
    <row r="116" spans="1:68" ht="6" customHeight="1" x14ac:dyDescent="0.15">
      <c r="A116" s="7"/>
      <c r="B116" s="7"/>
      <c r="BB116" s="13"/>
      <c r="BC116" s="7"/>
      <c r="BD116" s="13"/>
      <c r="BE116" s="13"/>
      <c r="BF116" s="7"/>
      <c r="BG116" s="13"/>
      <c r="BH116" s="13"/>
      <c r="BI116" s="7"/>
      <c r="BJ116" s="13"/>
      <c r="BK116" s="13"/>
      <c r="BL116" s="7"/>
    </row>
    <row r="117" spans="1:68" ht="12.75" customHeight="1" x14ac:dyDescent="0.15">
      <c r="A117" s="98" t="s">
        <v>222</v>
      </c>
      <c r="B117" s="98"/>
      <c r="C117" s="98"/>
      <c r="D117" s="98"/>
      <c r="E117" s="98"/>
      <c r="F117" s="98"/>
      <c r="G117" s="9"/>
      <c r="H117" s="96" t="s">
        <v>223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7"/>
      <c r="Y117" s="9" t="s">
        <v>219</v>
      </c>
      <c r="Z117" s="97" t="s">
        <v>224</v>
      </c>
      <c r="AA117" s="97"/>
      <c r="AB117" s="97"/>
      <c r="AC117" s="97"/>
      <c r="AD117" s="97"/>
      <c r="AE117" s="97"/>
      <c r="AF117" s="97"/>
      <c r="AG117" s="7"/>
      <c r="AH117" s="7"/>
      <c r="AI117" s="7"/>
      <c r="AJ117" s="7"/>
      <c r="AK117" s="7"/>
      <c r="AL117" s="7"/>
      <c r="AM117" s="7"/>
      <c r="AN117" s="7"/>
      <c r="AO117" s="15"/>
      <c r="AP117" s="7"/>
      <c r="AQ117" s="7"/>
      <c r="AR117" s="19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</row>
    <row r="118" spans="1:68" ht="3.7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5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13"/>
      <c r="BB118" s="13"/>
      <c r="BC118" s="7"/>
      <c r="BD118" s="13"/>
      <c r="BE118" s="13"/>
      <c r="BF118" s="7"/>
      <c r="BG118" s="13"/>
      <c r="BH118" s="13"/>
      <c r="BI118" s="7"/>
      <c r="BJ118" s="13"/>
      <c r="BK118" s="13"/>
      <c r="BL118" s="7"/>
    </row>
    <row r="119" spans="1:68" ht="12" customHeight="1" x14ac:dyDescent="0.15">
      <c r="A119" s="7"/>
      <c r="B119" s="7"/>
      <c r="C119" s="7"/>
      <c r="D119" s="7"/>
      <c r="E119" s="7"/>
      <c r="F119" s="7"/>
      <c r="G119" s="9" t="s">
        <v>220</v>
      </c>
      <c r="H119" s="96" t="s">
        <v>225</v>
      </c>
      <c r="I119" s="96"/>
      <c r="J119" s="96"/>
      <c r="K119" s="96"/>
      <c r="L119" s="96"/>
      <c r="M119" s="96"/>
      <c r="N119" s="96"/>
      <c r="O119" s="96"/>
      <c r="P119" s="96"/>
      <c r="Q119" s="96"/>
      <c r="R119" s="7"/>
      <c r="S119" s="7"/>
      <c r="T119" s="7"/>
      <c r="U119" s="13"/>
      <c r="V119" s="7"/>
      <c r="W119" s="7"/>
      <c r="X119" s="7"/>
      <c r="Y119" s="9" t="s">
        <v>156</v>
      </c>
      <c r="Z119" s="96" t="s">
        <v>226</v>
      </c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7"/>
      <c r="AR119" s="9" t="s">
        <v>221</v>
      </c>
      <c r="AS119" s="97" t="s">
        <v>253</v>
      </c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13"/>
      <c r="BH119" s="13"/>
      <c r="BI119" s="7"/>
      <c r="BJ119" s="13"/>
      <c r="BK119" s="13"/>
      <c r="BL119" s="7"/>
    </row>
    <row r="120" spans="1:68" ht="3.7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13"/>
      <c r="BB120" s="13"/>
      <c r="BC120" s="7"/>
      <c r="BD120" s="13"/>
      <c r="BE120" s="13"/>
      <c r="BF120" s="7"/>
      <c r="BG120" s="13"/>
      <c r="BH120" s="13"/>
      <c r="BI120" s="7"/>
      <c r="BJ120" s="13"/>
      <c r="BK120" s="13"/>
      <c r="BL120" s="7"/>
    </row>
    <row r="121" spans="1:68" ht="12.75" customHeight="1" x14ac:dyDescent="0.15">
      <c r="A121" s="7"/>
      <c r="B121" s="7"/>
      <c r="C121" s="7"/>
      <c r="D121" s="7"/>
      <c r="E121" s="7"/>
      <c r="F121" s="7"/>
      <c r="G121" s="9" t="s">
        <v>218</v>
      </c>
      <c r="H121" s="96" t="s">
        <v>227</v>
      </c>
      <c r="I121" s="96"/>
      <c r="J121" s="96"/>
      <c r="K121" s="96"/>
      <c r="L121" s="96"/>
      <c r="M121" s="96"/>
      <c r="N121" s="96"/>
      <c r="O121" s="96"/>
      <c r="P121" s="96"/>
      <c r="Q121" s="96"/>
      <c r="R121" s="7"/>
      <c r="S121" s="7"/>
      <c r="T121" s="7"/>
      <c r="U121" s="13"/>
      <c r="V121" s="7"/>
      <c r="W121" s="7"/>
      <c r="X121" s="7"/>
      <c r="Y121" s="19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7"/>
      <c r="AR121" s="9" t="s">
        <v>115</v>
      </c>
      <c r="AS121" s="96" t="s">
        <v>228</v>
      </c>
      <c r="AT121" s="96"/>
      <c r="AU121" s="96"/>
      <c r="AV121" s="96"/>
      <c r="AW121" s="96"/>
      <c r="AX121" s="96"/>
      <c r="AY121" s="96"/>
      <c r="AZ121" s="96"/>
      <c r="BA121" s="96"/>
      <c r="BB121" s="96"/>
      <c r="BC121" s="7"/>
      <c r="BD121" s="13"/>
      <c r="BE121" s="13"/>
      <c r="BF121" s="7"/>
      <c r="BG121" s="13"/>
      <c r="BH121" s="13"/>
      <c r="BI121" s="7"/>
      <c r="BJ121" s="13"/>
      <c r="BK121" s="13"/>
      <c r="BL121" s="7"/>
    </row>
    <row r="122" spans="1:68" ht="12.75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13"/>
      <c r="BB122" s="13"/>
      <c r="BC122" s="7"/>
      <c r="BD122" s="13"/>
      <c r="BE122" s="13"/>
      <c r="BF122" s="7"/>
      <c r="BG122" s="13"/>
      <c r="BH122" s="13"/>
      <c r="BI122" s="7"/>
      <c r="BJ122" s="13"/>
      <c r="BK122" s="13"/>
      <c r="BL122" s="7"/>
    </row>
    <row r="123" spans="1:68" ht="18" customHeight="1" x14ac:dyDescent="0.15">
      <c r="A123" s="93" t="s">
        <v>229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13"/>
      <c r="BC123" s="7"/>
      <c r="BD123" s="13"/>
      <c r="BE123" s="13"/>
      <c r="BF123" s="7"/>
      <c r="BG123" s="13"/>
      <c r="BH123" s="13"/>
      <c r="BI123" s="7"/>
      <c r="BJ123" s="13"/>
      <c r="BK123" s="13"/>
      <c r="BL123" s="7"/>
    </row>
    <row r="124" spans="1:68" ht="13.5" hidden="1" customHeight="1" x14ac:dyDescent="0.1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</row>
    <row r="125" spans="1:68" ht="13.5" hidden="1" customHeight="1" x14ac:dyDescent="0.15">
      <c r="A125" s="79" t="s">
        <v>162</v>
      </c>
      <c r="B125" s="94" t="s">
        <v>230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 t="s">
        <v>231</v>
      </c>
      <c r="U125" s="94"/>
      <c r="V125" s="94"/>
      <c r="W125" s="94"/>
      <c r="X125" s="94"/>
      <c r="Y125" s="94"/>
      <c r="Z125" s="94"/>
      <c r="AA125" s="94"/>
      <c r="AB125" s="94"/>
      <c r="AC125" s="94" t="s">
        <v>232</v>
      </c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79" t="s">
        <v>233</v>
      </c>
      <c r="AY125" s="79"/>
      <c r="AZ125" s="79"/>
      <c r="BA125" s="79"/>
      <c r="BB125" s="79"/>
      <c r="BC125" s="79"/>
      <c r="BD125" s="94" t="s">
        <v>234</v>
      </c>
      <c r="BE125" s="94"/>
      <c r="BF125" s="94"/>
      <c r="BG125" s="94" t="s">
        <v>132</v>
      </c>
      <c r="BH125" s="94"/>
      <c r="BI125" s="94"/>
      <c r="BJ125" s="94" t="s">
        <v>235</v>
      </c>
      <c r="BK125" s="94"/>
      <c r="BL125" s="94"/>
      <c r="BM125" s="94"/>
      <c r="BN125" s="79" t="s">
        <v>236</v>
      </c>
      <c r="BO125" s="79"/>
      <c r="BP125" s="79"/>
    </row>
    <row r="126" spans="1:68" ht="13.5" hidden="1" customHeight="1" x14ac:dyDescent="0.15">
      <c r="A126" s="79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 t="s">
        <v>94</v>
      </c>
      <c r="AD126" s="94"/>
      <c r="AE126" s="94"/>
      <c r="AF126" s="94"/>
      <c r="AG126" s="94"/>
      <c r="AH126" s="94"/>
      <c r="AI126" s="94"/>
      <c r="AJ126" s="94" t="s">
        <v>237</v>
      </c>
      <c r="AK126" s="94"/>
      <c r="AL126" s="94"/>
      <c r="AM126" s="94"/>
      <c r="AN126" s="94"/>
      <c r="AO126" s="94"/>
      <c r="AP126" s="94"/>
      <c r="AQ126" s="94" t="s">
        <v>238</v>
      </c>
      <c r="AR126" s="94"/>
      <c r="AS126" s="94"/>
      <c r="AT126" s="94"/>
      <c r="AU126" s="94"/>
      <c r="AV126" s="94"/>
      <c r="AW126" s="94"/>
      <c r="AX126" s="94" t="s">
        <v>239</v>
      </c>
      <c r="AY126" s="94"/>
      <c r="AZ126" s="94"/>
      <c r="BA126" s="94" t="s">
        <v>240</v>
      </c>
      <c r="BB126" s="94"/>
      <c r="BC126" s="94"/>
      <c r="BD126" s="94"/>
      <c r="BE126" s="94"/>
      <c r="BF126" s="94"/>
      <c r="BG126" s="94"/>
      <c r="BH126" s="95"/>
      <c r="BI126" s="94"/>
      <c r="BJ126" s="94"/>
      <c r="BK126" s="95"/>
      <c r="BL126" s="95"/>
      <c r="BM126" s="94"/>
      <c r="BN126" s="79"/>
      <c r="BO126" s="95"/>
      <c r="BP126" s="79"/>
    </row>
    <row r="127" spans="1:68" ht="13.5" hidden="1" customHeight="1" x14ac:dyDescent="0.15">
      <c r="A127" s="79"/>
      <c r="B127" s="94" t="s">
        <v>132</v>
      </c>
      <c r="C127" s="94"/>
      <c r="D127" s="94"/>
      <c r="E127" s="94"/>
      <c r="F127" s="94"/>
      <c r="G127" s="94"/>
      <c r="H127" s="94" t="s">
        <v>241</v>
      </c>
      <c r="I127" s="94"/>
      <c r="J127" s="94"/>
      <c r="K127" s="94"/>
      <c r="L127" s="94"/>
      <c r="M127" s="94"/>
      <c r="N127" s="94" t="s">
        <v>242</v>
      </c>
      <c r="O127" s="94"/>
      <c r="P127" s="94"/>
      <c r="Q127" s="94"/>
      <c r="R127" s="94"/>
      <c r="S127" s="94"/>
      <c r="T127" s="94" t="s">
        <v>132</v>
      </c>
      <c r="U127" s="94"/>
      <c r="V127" s="94"/>
      <c r="W127" s="94" t="s">
        <v>241</v>
      </c>
      <c r="X127" s="94"/>
      <c r="Y127" s="94"/>
      <c r="Z127" s="94" t="s">
        <v>242</v>
      </c>
      <c r="AA127" s="94"/>
      <c r="AB127" s="94"/>
      <c r="AC127" s="94" t="s">
        <v>132</v>
      </c>
      <c r="AD127" s="94"/>
      <c r="AE127" s="94"/>
      <c r="AF127" s="94" t="s">
        <v>241</v>
      </c>
      <c r="AG127" s="94"/>
      <c r="AH127" s="94" t="s">
        <v>242</v>
      </c>
      <c r="AI127" s="94"/>
      <c r="AJ127" s="94" t="s">
        <v>132</v>
      </c>
      <c r="AK127" s="94"/>
      <c r="AL127" s="94"/>
      <c r="AM127" s="94" t="s">
        <v>241</v>
      </c>
      <c r="AN127" s="94"/>
      <c r="AO127" s="94" t="s">
        <v>242</v>
      </c>
      <c r="AP127" s="94"/>
      <c r="AQ127" s="94" t="s">
        <v>132</v>
      </c>
      <c r="AR127" s="94"/>
      <c r="AS127" s="94"/>
      <c r="AT127" s="94" t="s">
        <v>241</v>
      </c>
      <c r="AU127" s="94"/>
      <c r="AV127" s="94" t="s">
        <v>242</v>
      </c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5"/>
      <c r="BL127" s="95"/>
      <c r="BM127" s="94"/>
      <c r="BN127" s="79"/>
      <c r="BO127" s="95"/>
      <c r="BP127" s="79"/>
    </row>
    <row r="128" spans="1:68" ht="13.5" hidden="1" customHeight="1" x14ac:dyDescent="0.15">
      <c r="A128" s="79"/>
      <c r="B128" s="99" t="s">
        <v>243</v>
      </c>
      <c r="C128" s="99"/>
      <c r="D128" s="99"/>
      <c r="E128" s="100" t="s">
        <v>244</v>
      </c>
      <c r="F128" s="100"/>
      <c r="G128" s="100"/>
      <c r="H128" s="99" t="s">
        <v>243</v>
      </c>
      <c r="I128" s="99"/>
      <c r="J128" s="99"/>
      <c r="K128" s="100" t="s">
        <v>244</v>
      </c>
      <c r="L128" s="100"/>
      <c r="M128" s="100"/>
      <c r="N128" s="99" t="s">
        <v>243</v>
      </c>
      <c r="O128" s="99"/>
      <c r="P128" s="99"/>
      <c r="Q128" s="100" t="s">
        <v>244</v>
      </c>
      <c r="R128" s="100"/>
      <c r="S128" s="100"/>
      <c r="T128" s="99" t="s">
        <v>243</v>
      </c>
      <c r="U128" s="99"/>
      <c r="V128" s="99"/>
      <c r="W128" s="99" t="s">
        <v>243</v>
      </c>
      <c r="X128" s="99"/>
      <c r="Y128" s="99"/>
      <c r="Z128" s="99" t="s">
        <v>243</v>
      </c>
      <c r="AA128" s="99"/>
      <c r="AB128" s="99"/>
      <c r="AC128" s="99" t="s">
        <v>243</v>
      </c>
      <c r="AD128" s="99"/>
      <c r="AE128" s="99"/>
      <c r="AF128" s="99" t="s">
        <v>243</v>
      </c>
      <c r="AG128" s="99"/>
      <c r="AH128" s="99" t="s">
        <v>243</v>
      </c>
      <c r="AI128" s="99"/>
      <c r="AJ128" s="99" t="s">
        <v>243</v>
      </c>
      <c r="AK128" s="99"/>
      <c r="AL128" s="99"/>
      <c r="AM128" s="99" t="s">
        <v>243</v>
      </c>
      <c r="AN128" s="99"/>
      <c r="AO128" s="99" t="s">
        <v>243</v>
      </c>
      <c r="AP128" s="99"/>
      <c r="AQ128" s="99" t="s">
        <v>243</v>
      </c>
      <c r="AR128" s="99"/>
      <c r="AS128" s="99"/>
      <c r="AT128" s="99" t="s">
        <v>243</v>
      </c>
      <c r="AU128" s="99"/>
      <c r="AV128" s="99" t="s">
        <v>243</v>
      </c>
      <c r="AW128" s="99"/>
      <c r="AX128" s="99" t="s">
        <v>243</v>
      </c>
      <c r="AY128" s="99"/>
      <c r="AZ128" s="99"/>
      <c r="BA128" s="99" t="s">
        <v>243</v>
      </c>
      <c r="BB128" s="99"/>
      <c r="BC128" s="99"/>
      <c r="BD128" s="99" t="s">
        <v>243</v>
      </c>
      <c r="BE128" s="99"/>
      <c r="BF128" s="99"/>
      <c r="BG128" s="99" t="s">
        <v>243</v>
      </c>
      <c r="BH128" s="99"/>
      <c r="BI128" s="99"/>
      <c r="BJ128" s="94"/>
      <c r="BK128" s="94"/>
      <c r="BL128" s="94"/>
      <c r="BM128" s="94"/>
      <c r="BN128" s="79"/>
      <c r="BO128" s="79"/>
      <c r="BP128" s="79"/>
    </row>
    <row r="129" spans="1:68" ht="13.5" hidden="1" customHeight="1" x14ac:dyDescent="0.15">
      <c r="A129" s="7" t="s">
        <v>207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</row>
    <row r="130" spans="1:68" ht="13.5" hidden="1" customHeight="1" x14ac:dyDescent="0.15">
      <c r="A130" s="7" t="s">
        <v>208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</row>
    <row r="131" spans="1:68" ht="13.5" hidden="1" customHeight="1" x14ac:dyDescent="0.15">
      <c r="A131" s="7" t="s">
        <v>209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</row>
    <row r="132" spans="1:68" ht="13.5" hidden="1" customHeight="1" x14ac:dyDescent="0.15">
      <c r="A132" s="7" t="s">
        <v>210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</row>
    <row r="133" spans="1:68" ht="13.5" hidden="1" customHeight="1" x14ac:dyDescent="0.15">
      <c r="A133" s="7" t="s">
        <v>211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</row>
    <row r="134" spans="1:68" ht="13.5" hidden="1" customHeight="1" x14ac:dyDescent="0.15">
      <c r="A134" s="7" t="s">
        <v>212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</row>
    <row r="135" spans="1:68" ht="13.5" hidden="1" customHeight="1" x14ac:dyDescent="0.15">
      <c r="A135" s="7" t="s">
        <v>213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</row>
    <row r="136" spans="1:68" ht="13.5" hidden="1" customHeight="1" x14ac:dyDescent="0.15">
      <c r="A136" s="7" t="s">
        <v>214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</row>
    <row r="137" spans="1:68" ht="13.5" hidden="1" customHeight="1" x14ac:dyDescent="0.15">
      <c r="A137" s="7" t="s">
        <v>215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</row>
    <row r="138" spans="1:68" ht="13.5" hidden="1" customHeight="1" x14ac:dyDescent="0.15">
      <c r="A138" s="7" t="s">
        <v>216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</row>
    <row r="139" spans="1:68" ht="13.5" hidden="1" customHeight="1" x14ac:dyDescent="0.15">
      <c r="A139" s="7" t="s">
        <v>217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</row>
    <row r="140" spans="1:68" ht="13.5" hidden="1" customHeight="1" x14ac:dyDescent="0.15">
      <c r="A140" s="16" t="s">
        <v>132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1"/>
      <c r="BK140" s="101"/>
      <c r="BL140" s="101"/>
      <c r="BM140" s="101"/>
      <c r="BN140" s="101"/>
      <c r="BO140" s="101"/>
      <c r="BP140" s="101"/>
    </row>
    <row r="141" spans="1:68" ht="13.5" hidden="1" customHeight="1" x14ac:dyDescent="0.1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79"/>
      <c r="BG141" s="79"/>
      <c r="BH141" s="79"/>
      <c r="BI141" s="79"/>
      <c r="BJ141" s="79"/>
      <c r="BK141" s="79"/>
      <c r="BL141" s="79"/>
    </row>
    <row r="142" spans="1:68" ht="13.5" hidden="1" customHeight="1" x14ac:dyDescent="0.15">
      <c r="A142" s="94" t="s">
        <v>162</v>
      </c>
      <c r="B142" s="94" t="s">
        <v>245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 t="s">
        <v>231</v>
      </c>
      <c r="U142" s="94"/>
      <c r="V142" s="94"/>
      <c r="W142" s="94"/>
      <c r="X142" s="94"/>
      <c r="Y142" s="94"/>
      <c r="Z142" s="94"/>
      <c r="AA142" s="94"/>
      <c r="AB142" s="94"/>
      <c r="AC142" s="94" t="s">
        <v>232</v>
      </c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 t="s">
        <v>233</v>
      </c>
      <c r="AR142" s="94"/>
      <c r="AS142" s="94"/>
      <c r="AT142" s="94"/>
      <c r="AU142" s="94"/>
      <c r="AV142" s="94"/>
      <c r="AW142" s="94" t="s">
        <v>234</v>
      </c>
      <c r="AX142" s="94"/>
      <c r="AY142" s="94"/>
      <c r="AZ142" s="94" t="s">
        <v>132</v>
      </c>
      <c r="BA142" s="94"/>
      <c r="BB142" s="94"/>
      <c r="BC142" s="94" t="s">
        <v>235</v>
      </c>
      <c r="BD142" s="94"/>
      <c r="BE142" s="94"/>
      <c r="BF142" s="94"/>
      <c r="BG142" s="79" t="s">
        <v>236</v>
      </c>
      <c r="BH142" s="79"/>
      <c r="BI142" s="79"/>
    </row>
    <row r="143" spans="1:68" ht="13.5" hidden="1" customHeight="1" x14ac:dyDescent="0.1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 t="s">
        <v>237</v>
      </c>
      <c r="AD143" s="94"/>
      <c r="AE143" s="94"/>
      <c r="AF143" s="94"/>
      <c r="AG143" s="94"/>
      <c r="AH143" s="94"/>
      <c r="AI143" s="94"/>
      <c r="AJ143" s="94" t="s">
        <v>238</v>
      </c>
      <c r="AK143" s="94"/>
      <c r="AL143" s="94"/>
      <c r="AM143" s="94"/>
      <c r="AN143" s="94"/>
      <c r="AO143" s="94"/>
      <c r="AP143" s="94"/>
      <c r="AQ143" s="94" t="s">
        <v>239</v>
      </c>
      <c r="AR143" s="94"/>
      <c r="AS143" s="94"/>
      <c r="AT143" s="94" t="s">
        <v>240</v>
      </c>
      <c r="AU143" s="94"/>
      <c r="AV143" s="94"/>
      <c r="AW143" s="94"/>
      <c r="AX143" s="95"/>
      <c r="AY143" s="94"/>
      <c r="AZ143" s="94"/>
      <c r="BA143" s="94"/>
      <c r="BB143" s="94"/>
      <c r="BC143" s="94"/>
      <c r="BD143" s="94"/>
      <c r="BE143" s="94"/>
      <c r="BF143" s="94"/>
      <c r="BG143" s="79"/>
      <c r="BH143" s="95"/>
      <c r="BI143" s="79"/>
    </row>
    <row r="144" spans="1:68" ht="13.5" hidden="1" customHeight="1" x14ac:dyDescent="0.15">
      <c r="A144" s="94"/>
      <c r="B144" s="94" t="s">
        <v>132</v>
      </c>
      <c r="C144" s="94"/>
      <c r="D144" s="94"/>
      <c r="E144" s="94"/>
      <c r="F144" s="94"/>
      <c r="G144" s="94"/>
      <c r="H144" s="94" t="s">
        <v>241</v>
      </c>
      <c r="I144" s="94"/>
      <c r="J144" s="94"/>
      <c r="K144" s="94"/>
      <c r="L144" s="94"/>
      <c r="M144" s="94"/>
      <c r="N144" s="94" t="s">
        <v>242</v>
      </c>
      <c r="O144" s="94"/>
      <c r="P144" s="94"/>
      <c r="Q144" s="94"/>
      <c r="R144" s="94"/>
      <c r="S144" s="94"/>
      <c r="T144" s="94" t="s">
        <v>132</v>
      </c>
      <c r="U144" s="94"/>
      <c r="V144" s="94"/>
      <c r="W144" s="94" t="s">
        <v>241</v>
      </c>
      <c r="X144" s="94"/>
      <c r="Y144" s="94"/>
      <c r="Z144" s="94" t="s">
        <v>242</v>
      </c>
      <c r="AA144" s="94"/>
      <c r="AB144" s="94"/>
      <c r="AC144" s="94" t="s">
        <v>132</v>
      </c>
      <c r="AD144" s="94"/>
      <c r="AE144" s="94"/>
      <c r="AF144" s="94" t="s">
        <v>241</v>
      </c>
      <c r="AG144" s="94"/>
      <c r="AH144" s="94" t="s">
        <v>242</v>
      </c>
      <c r="AI144" s="94"/>
      <c r="AJ144" s="94" t="s">
        <v>132</v>
      </c>
      <c r="AK144" s="94"/>
      <c r="AL144" s="94"/>
      <c r="AM144" s="94" t="s">
        <v>241</v>
      </c>
      <c r="AN144" s="94"/>
      <c r="AO144" s="94" t="s">
        <v>242</v>
      </c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79"/>
      <c r="BH144" s="95"/>
      <c r="BI144" s="79"/>
    </row>
    <row r="145" spans="1:61" ht="13.5" hidden="1" customHeight="1" x14ac:dyDescent="0.15">
      <c r="A145" s="94"/>
      <c r="B145" s="78" t="s">
        <v>243</v>
      </c>
      <c r="C145" s="78"/>
      <c r="D145" s="78"/>
      <c r="E145" s="78" t="s">
        <v>244</v>
      </c>
      <c r="F145" s="78"/>
      <c r="G145" s="78"/>
      <c r="H145" s="78" t="s">
        <v>243</v>
      </c>
      <c r="I145" s="78"/>
      <c r="J145" s="78"/>
      <c r="K145" s="78" t="s">
        <v>244</v>
      </c>
      <c r="L145" s="78"/>
      <c r="M145" s="78"/>
      <c r="N145" s="78" t="s">
        <v>243</v>
      </c>
      <c r="O145" s="78"/>
      <c r="P145" s="78"/>
      <c r="Q145" s="78" t="s">
        <v>244</v>
      </c>
      <c r="R145" s="78"/>
      <c r="S145" s="78"/>
      <c r="T145" s="78" t="s">
        <v>243</v>
      </c>
      <c r="U145" s="78"/>
      <c r="V145" s="78"/>
      <c r="W145" s="78" t="s">
        <v>243</v>
      </c>
      <c r="X145" s="78"/>
      <c r="Y145" s="78"/>
      <c r="Z145" s="78" t="s">
        <v>243</v>
      </c>
      <c r="AA145" s="78"/>
      <c r="AB145" s="78"/>
      <c r="AC145" s="78" t="s">
        <v>243</v>
      </c>
      <c r="AD145" s="78"/>
      <c r="AE145" s="78"/>
      <c r="AF145" s="78" t="s">
        <v>243</v>
      </c>
      <c r="AG145" s="78"/>
      <c r="AH145" s="78" t="s">
        <v>243</v>
      </c>
      <c r="AI145" s="78"/>
      <c r="AJ145" s="78" t="s">
        <v>243</v>
      </c>
      <c r="AK145" s="78"/>
      <c r="AL145" s="78"/>
      <c r="AM145" s="78" t="s">
        <v>243</v>
      </c>
      <c r="AN145" s="78"/>
      <c r="AO145" s="78" t="s">
        <v>243</v>
      </c>
      <c r="AP145" s="78"/>
      <c r="AQ145" s="78" t="s">
        <v>243</v>
      </c>
      <c r="AR145" s="78"/>
      <c r="AS145" s="78"/>
      <c r="AT145" s="78" t="s">
        <v>243</v>
      </c>
      <c r="AU145" s="78"/>
      <c r="AV145" s="78"/>
      <c r="AW145" s="78" t="s">
        <v>243</v>
      </c>
      <c r="AX145" s="78"/>
      <c r="AY145" s="78"/>
      <c r="AZ145" s="78" t="s">
        <v>243</v>
      </c>
      <c r="BA145" s="78"/>
      <c r="BB145" s="78"/>
      <c r="BC145" s="94"/>
      <c r="BD145" s="94"/>
      <c r="BE145" s="94"/>
      <c r="BF145" s="94"/>
      <c r="BG145" s="79"/>
      <c r="BH145" s="79"/>
      <c r="BI145" s="79"/>
    </row>
    <row r="146" spans="1:61" ht="13.5" hidden="1" customHeight="1" x14ac:dyDescent="0.15">
      <c r="A146" s="17" t="s">
        <v>207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1"/>
      <c r="BD146" s="101"/>
      <c r="BE146" s="101"/>
      <c r="BF146" s="101"/>
      <c r="BG146" s="101"/>
      <c r="BH146" s="101"/>
      <c r="BI146" s="101"/>
    </row>
    <row r="147" spans="1:61" ht="13.5" hidden="1" customHeight="1" x14ac:dyDescent="0.15">
      <c r="A147" s="17" t="s">
        <v>208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1"/>
      <c r="BD147" s="101"/>
      <c r="BE147" s="101"/>
      <c r="BF147" s="101"/>
      <c r="BG147" s="101"/>
      <c r="BH147" s="101"/>
      <c r="BI147" s="101"/>
    </row>
    <row r="148" spans="1:61" ht="13.5" hidden="1" customHeight="1" x14ac:dyDescent="0.15">
      <c r="A148" s="17" t="s">
        <v>209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1"/>
      <c r="BD148" s="101"/>
      <c r="BE148" s="101"/>
      <c r="BF148" s="101"/>
      <c r="BG148" s="101"/>
      <c r="BH148" s="101"/>
      <c r="BI148" s="101"/>
    </row>
    <row r="149" spans="1:61" ht="13.5" hidden="1" customHeight="1" x14ac:dyDescent="0.15">
      <c r="A149" s="17" t="s">
        <v>210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1"/>
      <c r="AG149" s="101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1"/>
      <c r="BD149" s="101"/>
      <c r="BE149" s="101"/>
      <c r="BF149" s="101"/>
      <c r="BG149" s="101"/>
      <c r="BH149" s="101"/>
      <c r="BI149" s="101"/>
    </row>
    <row r="150" spans="1:61" ht="13.5" hidden="1" customHeight="1" x14ac:dyDescent="0.15">
      <c r="A150" s="17" t="s">
        <v>211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1"/>
      <c r="BD150" s="101"/>
      <c r="BE150" s="101"/>
      <c r="BF150" s="101"/>
      <c r="BG150" s="101"/>
      <c r="BH150" s="101"/>
      <c r="BI150" s="101"/>
    </row>
    <row r="151" spans="1:61" ht="13.5" hidden="1" customHeight="1" x14ac:dyDescent="0.15">
      <c r="A151" s="17" t="s">
        <v>212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1"/>
      <c r="BD151" s="101"/>
      <c r="BE151" s="101"/>
      <c r="BF151" s="101"/>
      <c r="BG151" s="101"/>
      <c r="BH151" s="101"/>
      <c r="BI151" s="101"/>
    </row>
    <row r="152" spans="1:61" ht="13.5" hidden="1" customHeight="1" x14ac:dyDescent="0.15">
      <c r="A152" s="17" t="s">
        <v>213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1"/>
      <c r="BD152" s="101"/>
      <c r="BE152" s="101"/>
      <c r="BF152" s="101"/>
      <c r="BG152" s="101"/>
      <c r="BH152" s="101"/>
      <c r="BI152" s="101"/>
    </row>
    <row r="153" spans="1:61" ht="13.5" hidden="1" customHeight="1" x14ac:dyDescent="0.15">
      <c r="A153" s="17" t="s">
        <v>214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1"/>
      <c r="BD153" s="101"/>
      <c r="BE153" s="101"/>
      <c r="BF153" s="101"/>
      <c r="BG153" s="101"/>
      <c r="BH153" s="101"/>
      <c r="BI153" s="101"/>
    </row>
    <row r="154" spans="1:61" ht="13.5" hidden="1" customHeight="1" x14ac:dyDescent="0.15">
      <c r="A154" s="17" t="s">
        <v>215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1"/>
      <c r="BD154" s="101"/>
      <c r="BE154" s="101"/>
      <c r="BF154" s="101"/>
      <c r="BG154" s="101"/>
      <c r="BH154" s="101"/>
      <c r="BI154" s="101"/>
    </row>
    <row r="155" spans="1:61" ht="13.5" hidden="1" customHeight="1" x14ac:dyDescent="0.15">
      <c r="A155" s="17" t="s">
        <v>216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1"/>
      <c r="BD155" s="101"/>
      <c r="BE155" s="101"/>
      <c r="BF155" s="101"/>
      <c r="BG155" s="101"/>
      <c r="BH155" s="101"/>
      <c r="BI155" s="101"/>
    </row>
    <row r="156" spans="1:61" ht="13.5" hidden="1" customHeight="1" x14ac:dyDescent="0.15">
      <c r="A156" s="17" t="s">
        <v>217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1"/>
      <c r="BD156" s="101"/>
      <c r="BE156" s="101"/>
      <c r="BF156" s="101"/>
      <c r="BG156" s="101"/>
      <c r="BH156" s="101"/>
      <c r="BI156" s="101"/>
    </row>
    <row r="157" spans="1:61" ht="13.5" hidden="1" customHeight="1" x14ac:dyDescent="0.15">
      <c r="A157" s="18" t="s">
        <v>132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1"/>
      <c r="AP157" s="101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1"/>
      <c r="BD157" s="101"/>
      <c r="BE157" s="101"/>
      <c r="BF157" s="101"/>
      <c r="BG157" s="101"/>
      <c r="BH157" s="101"/>
      <c r="BI157" s="101"/>
    </row>
    <row r="158" spans="1:61" ht="3" customHeight="1" x14ac:dyDescent="0.15"/>
    <row r="159" spans="1:61" ht="13.5" customHeight="1" x14ac:dyDescent="0.15">
      <c r="A159" s="80" t="s">
        <v>162</v>
      </c>
      <c r="B159" s="105" t="s">
        <v>246</v>
      </c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 t="s">
        <v>231</v>
      </c>
      <c r="U159" s="105"/>
      <c r="V159" s="105"/>
      <c r="W159" s="105"/>
      <c r="X159" s="105"/>
      <c r="Y159" s="105"/>
      <c r="Z159" s="105"/>
      <c r="AA159" s="105"/>
      <c r="AB159" s="105"/>
      <c r="AC159" s="105" t="s">
        <v>232</v>
      </c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80" t="s">
        <v>233</v>
      </c>
      <c r="AR159" s="80"/>
      <c r="AS159" s="80"/>
      <c r="AT159" s="80" t="s">
        <v>234</v>
      </c>
      <c r="AU159" s="80"/>
      <c r="AV159" s="80"/>
      <c r="AW159" s="105" t="s">
        <v>132</v>
      </c>
      <c r="AX159" s="105"/>
      <c r="AY159" s="105"/>
      <c r="AZ159" s="77"/>
      <c r="BA159" s="77"/>
      <c r="BB159" s="77"/>
      <c r="BC159" s="77"/>
      <c r="BD159" s="76"/>
      <c r="BE159" s="76"/>
      <c r="BF159" s="76"/>
    </row>
    <row r="160" spans="1:61" ht="30.75" customHeight="1" x14ac:dyDescent="0.15">
      <c r="A160" s="80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 t="s">
        <v>160</v>
      </c>
      <c r="AD160" s="105"/>
      <c r="AE160" s="105"/>
      <c r="AF160" s="105"/>
      <c r="AG160" s="105"/>
      <c r="AH160" s="105"/>
      <c r="AI160" s="105"/>
      <c r="AJ160" s="105" t="s">
        <v>96</v>
      </c>
      <c r="AK160" s="105"/>
      <c r="AL160" s="105"/>
      <c r="AM160" s="105"/>
      <c r="AN160" s="105"/>
      <c r="AO160" s="105"/>
      <c r="AP160" s="105"/>
      <c r="AQ160" s="105" t="s">
        <v>240</v>
      </c>
      <c r="AR160" s="105"/>
      <c r="AS160" s="105"/>
      <c r="AT160" s="80"/>
      <c r="AU160" s="95"/>
      <c r="AV160" s="80"/>
      <c r="AW160" s="105"/>
      <c r="AX160" s="106"/>
      <c r="AY160" s="105"/>
      <c r="AZ160" s="77"/>
      <c r="BA160" s="77"/>
      <c r="BB160" s="77"/>
      <c r="BC160" s="77"/>
      <c r="BD160" s="76"/>
      <c r="BE160" s="76"/>
      <c r="BF160" s="76"/>
    </row>
    <row r="161" spans="1:59" ht="13.5" customHeight="1" x14ac:dyDescent="0.15">
      <c r="A161" s="80"/>
      <c r="B161" s="105" t="s">
        <v>132</v>
      </c>
      <c r="C161" s="105"/>
      <c r="D161" s="105"/>
      <c r="E161" s="105"/>
      <c r="F161" s="105"/>
      <c r="G161" s="105"/>
      <c r="H161" s="105" t="s">
        <v>241</v>
      </c>
      <c r="I161" s="105"/>
      <c r="J161" s="105"/>
      <c r="K161" s="105"/>
      <c r="L161" s="105"/>
      <c r="M161" s="105"/>
      <c r="N161" s="105" t="s">
        <v>242</v>
      </c>
      <c r="O161" s="105"/>
      <c r="P161" s="105"/>
      <c r="Q161" s="105"/>
      <c r="R161" s="105"/>
      <c r="S161" s="105"/>
      <c r="T161" s="105" t="s">
        <v>132</v>
      </c>
      <c r="U161" s="105"/>
      <c r="V161" s="105"/>
      <c r="W161" s="105" t="s">
        <v>241</v>
      </c>
      <c r="X161" s="105"/>
      <c r="Y161" s="105"/>
      <c r="Z161" s="105" t="s">
        <v>242</v>
      </c>
      <c r="AA161" s="105"/>
      <c r="AB161" s="105"/>
      <c r="AC161" s="105" t="s">
        <v>132</v>
      </c>
      <c r="AD161" s="105"/>
      <c r="AE161" s="105"/>
      <c r="AF161" s="105" t="s">
        <v>241</v>
      </c>
      <c r="AG161" s="105"/>
      <c r="AH161" s="105" t="s">
        <v>242</v>
      </c>
      <c r="AI161" s="105"/>
      <c r="AJ161" s="105" t="s">
        <v>132</v>
      </c>
      <c r="AK161" s="105"/>
      <c r="AL161" s="105"/>
      <c r="AM161" s="105" t="s">
        <v>241</v>
      </c>
      <c r="AN161" s="105"/>
      <c r="AO161" s="105" t="s">
        <v>242</v>
      </c>
      <c r="AP161" s="105"/>
      <c r="AQ161" s="105"/>
      <c r="AR161" s="105"/>
      <c r="AS161" s="105"/>
      <c r="AT161" s="80"/>
      <c r="AU161" s="80"/>
      <c r="AV161" s="80"/>
      <c r="AW161" s="105"/>
      <c r="AX161" s="105"/>
      <c r="AY161" s="105"/>
      <c r="AZ161" s="77"/>
      <c r="BA161" s="77"/>
      <c r="BB161" s="77"/>
      <c r="BC161" s="77"/>
      <c r="BD161" s="76"/>
      <c r="BE161" s="76"/>
      <c r="BF161" s="76"/>
    </row>
    <row r="162" spans="1:59" ht="22.5" customHeight="1" x14ac:dyDescent="0.15">
      <c r="A162" s="80"/>
      <c r="B162" s="107" t="s">
        <v>243</v>
      </c>
      <c r="C162" s="107"/>
      <c r="D162" s="107"/>
      <c r="E162" s="108" t="s">
        <v>247</v>
      </c>
      <c r="F162" s="108"/>
      <c r="G162" s="108"/>
      <c r="H162" s="107" t="s">
        <v>243</v>
      </c>
      <c r="I162" s="107"/>
      <c r="J162" s="107"/>
      <c r="K162" s="108" t="s">
        <v>247</v>
      </c>
      <c r="L162" s="108"/>
      <c r="M162" s="108"/>
      <c r="N162" s="107" t="s">
        <v>243</v>
      </c>
      <c r="O162" s="107"/>
      <c r="P162" s="107"/>
      <c r="Q162" s="108" t="s">
        <v>247</v>
      </c>
      <c r="R162" s="108"/>
      <c r="S162" s="108"/>
      <c r="T162" s="107" t="s">
        <v>243</v>
      </c>
      <c r="U162" s="107"/>
      <c r="V162" s="107"/>
      <c r="W162" s="107" t="s">
        <v>243</v>
      </c>
      <c r="X162" s="107"/>
      <c r="Y162" s="107"/>
      <c r="Z162" s="107" t="s">
        <v>243</v>
      </c>
      <c r="AA162" s="107"/>
      <c r="AB162" s="107"/>
      <c r="AC162" s="107" t="s">
        <v>243</v>
      </c>
      <c r="AD162" s="107"/>
      <c r="AE162" s="107"/>
      <c r="AF162" s="107" t="s">
        <v>243</v>
      </c>
      <c r="AG162" s="107"/>
      <c r="AH162" s="107" t="s">
        <v>243</v>
      </c>
      <c r="AI162" s="107"/>
      <c r="AJ162" s="107" t="s">
        <v>243</v>
      </c>
      <c r="AK162" s="107"/>
      <c r="AL162" s="107"/>
      <c r="AM162" s="107" t="s">
        <v>243</v>
      </c>
      <c r="AN162" s="107"/>
      <c r="AO162" s="107" t="s">
        <v>243</v>
      </c>
      <c r="AP162" s="107"/>
      <c r="AQ162" s="107" t="s">
        <v>243</v>
      </c>
      <c r="AR162" s="107"/>
      <c r="AS162" s="107"/>
      <c r="AT162" s="107" t="s">
        <v>243</v>
      </c>
      <c r="AU162" s="107"/>
      <c r="AV162" s="107"/>
      <c r="AW162" s="107" t="s">
        <v>243</v>
      </c>
      <c r="AX162" s="107"/>
      <c r="AY162" s="107"/>
      <c r="AZ162" s="77"/>
      <c r="BA162" s="77"/>
      <c r="BB162" s="77"/>
      <c r="BC162" s="77"/>
      <c r="BD162" s="76"/>
      <c r="BE162" s="76"/>
      <c r="BF162" s="76"/>
    </row>
    <row r="163" spans="1:59" ht="13.5" customHeight="1" x14ac:dyDescent="0.15">
      <c r="A163" s="9" t="s">
        <v>207</v>
      </c>
      <c r="B163" s="80">
        <f>H163+N163</f>
        <v>39</v>
      </c>
      <c r="C163" s="80"/>
      <c r="D163" s="80"/>
      <c r="E163" s="80">
        <f>K163+Q163</f>
        <v>1404</v>
      </c>
      <c r="F163" s="80"/>
      <c r="G163" s="80"/>
      <c r="H163" s="80" t="s">
        <v>158</v>
      </c>
      <c r="I163" s="80"/>
      <c r="J163" s="80"/>
      <c r="K163" s="80">
        <f>План!M61</f>
        <v>612</v>
      </c>
      <c r="L163" s="80"/>
      <c r="M163" s="80"/>
      <c r="N163" s="80" t="s">
        <v>248</v>
      </c>
      <c r="O163" s="80"/>
      <c r="P163" s="80"/>
      <c r="Q163" s="80">
        <f>План!O61</f>
        <v>792</v>
      </c>
      <c r="R163" s="80"/>
      <c r="S163" s="80"/>
      <c r="T163" s="80">
        <f>W163+Z163</f>
        <v>1</v>
      </c>
      <c r="U163" s="80"/>
      <c r="V163" s="80"/>
      <c r="W163" s="80"/>
      <c r="X163" s="80"/>
      <c r="Y163" s="80"/>
      <c r="Z163" s="80" t="s">
        <v>159</v>
      </c>
      <c r="AA163" s="80"/>
      <c r="AB163" s="80"/>
      <c r="AC163" s="80">
        <f>AF163+AH163</f>
        <v>1</v>
      </c>
      <c r="AD163" s="80"/>
      <c r="AE163" s="80"/>
      <c r="AF163" s="80"/>
      <c r="AG163" s="80"/>
      <c r="AH163" s="80" t="s">
        <v>159</v>
      </c>
      <c r="AI163" s="80"/>
      <c r="AJ163" s="80">
        <f>AM163+AO163</f>
        <v>0</v>
      </c>
      <c r="AK163" s="80"/>
      <c r="AL163" s="80"/>
      <c r="AM163" s="80"/>
      <c r="AN163" s="80"/>
      <c r="AO163" s="80"/>
      <c r="AP163" s="80"/>
      <c r="AQ163" s="80"/>
      <c r="AR163" s="80"/>
      <c r="AS163" s="80"/>
      <c r="AT163" s="80" t="s">
        <v>249</v>
      </c>
      <c r="AU163" s="80"/>
      <c r="AV163" s="80"/>
      <c r="AW163" s="80">
        <f>AT163+AQ163+AJ163+AC163+T163+B163</f>
        <v>52</v>
      </c>
      <c r="AX163" s="80"/>
      <c r="AY163" s="80"/>
      <c r="AZ163" s="76"/>
      <c r="BA163" s="76"/>
      <c r="BB163" s="76"/>
      <c r="BC163" s="76"/>
      <c r="BD163" s="76"/>
      <c r="BE163" s="76"/>
      <c r="BF163" s="76"/>
    </row>
    <row r="164" spans="1:59" ht="13.5" customHeight="1" x14ac:dyDescent="0.15">
      <c r="A164" s="9" t="s">
        <v>208</v>
      </c>
      <c r="B164" s="80">
        <f t="shared" ref="B164:B165" si="0">H164+N164</f>
        <v>21</v>
      </c>
      <c r="C164" s="80"/>
      <c r="D164" s="80"/>
      <c r="E164" s="80">
        <f t="shared" ref="E164:E165" si="1">K164+Q164</f>
        <v>756</v>
      </c>
      <c r="F164" s="80"/>
      <c r="G164" s="80"/>
      <c r="H164" s="80">
        <v>12</v>
      </c>
      <c r="I164" s="80"/>
      <c r="J164" s="80"/>
      <c r="K164" s="80">
        <f>План!Q61</f>
        <v>432</v>
      </c>
      <c r="L164" s="80"/>
      <c r="M164" s="80"/>
      <c r="N164" s="80">
        <v>9</v>
      </c>
      <c r="O164" s="80"/>
      <c r="P164" s="80"/>
      <c r="Q164" s="80">
        <f>План!S61</f>
        <v>324</v>
      </c>
      <c r="R164" s="80"/>
      <c r="S164" s="80"/>
      <c r="T164" s="80">
        <f t="shared" ref="T164:T165" si="2">W164+Z164</f>
        <v>2</v>
      </c>
      <c r="U164" s="80"/>
      <c r="V164" s="80"/>
      <c r="W164" s="80" t="s">
        <v>159</v>
      </c>
      <c r="X164" s="80"/>
      <c r="Y164" s="80"/>
      <c r="Z164" s="80" t="s">
        <v>159</v>
      </c>
      <c r="AA164" s="80"/>
      <c r="AB164" s="80"/>
      <c r="AC164" s="80">
        <f t="shared" ref="AC164:AC165" si="3">AF164+AH164</f>
        <v>8</v>
      </c>
      <c r="AD164" s="80"/>
      <c r="AE164" s="80"/>
      <c r="AF164" s="80">
        <v>4</v>
      </c>
      <c r="AG164" s="80"/>
      <c r="AH164" s="80">
        <v>4</v>
      </c>
      <c r="AI164" s="80"/>
      <c r="AJ164" s="80">
        <f t="shared" ref="AJ164:AJ165" si="4">AM164+AO164</f>
        <v>10</v>
      </c>
      <c r="AK164" s="80"/>
      <c r="AL164" s="80"/>
      <c r="AM164" s="80"/>
      <c r="AN164" s="80"/>
      <c r="AO164" s="80">
        <v>10</v>
      </c>
      <c r="AP164" s="80"/>
      <c r="AQ164" s="80"/>
      <c r="AR164" s="80"/>
      <c r="AS164" s="80"/>
      <c r="AT164" s="80" t="s">
        <v>249</v>
      </c>
      <c r="AU164" s="80"/>
      <c r="AV164" s="80"/>
      <c r="AW164" s="80">
        <f t="shared" ref="AW164:AW165" si="5">AT164+AQ164+AJ164+AC164+T164+B164</f>
        <v>52</v>
      </c>
      <c r="AX164" s="80"/>
      <c r="AY164" s="80"/>
      <c r="AZ164" s="76"/>
      <c r="BA164" s="76"/>
      <c r="BB164" s="76"/>
      <c r="BC164" s="76"/>
      <c r="BD164" s="76"/>
      <c r="BE164" s="76"/>
      <c r="BF164" s="76"/>
    </row>
    <row r="165" spans="1:59" ht="13.5" customHeight="1" x14ac:dyDescent="0.15">
      <c r="A165" s="9" t="s">
        <v>209</v>
      </c>
      <c r="B165" s="80">
        <f t="shared" si="0"/>
        <v>19</v>
      </c>
      <c r="C165" s="80"/>
      <c r="D165" s="80"/>
      <c r="E165" s="80">
        <f t="shared" si="1"/>
        <v>684</v>
      </c>
      <c r="F165" s="80"/>
      <c r="G165" s="80"/>
      <c r="H165" s="80">
        <v>11</v>
      </c>
      <c r="I165" s="80"/>
      <c r="J165" s="80"/>
      <c r="K165" s="80">
        <f>План!U61</f>
        <v>396</v>
      </c>
      <c r="L165" s="80"/>
      <c r="M165" s="80"/>
      <c r="N165" s="80">
        <v>8</v>
      </c>
      <c r="O165" s="80"/>
      <c r="P165" s="80"/>
      <c r="Q165" s="80">
        <f>План!W61</f>
        <v>288</v>
      </c>
      <c r="R165" s="80"/>
      <c r="S165" s="80"/>
      <c r="T165" s="80">
        <f t="shared" si="2"/>
        <v>2</v>
      </c>
      <c r="U165" s="80"/>
      <c r="V165" s="80"/>
      <c r="W165" s="80" t="s">
        <v>159</v>
      </c>
      <c r="X165" s="80"/>
      <c r="Y165" s="80"/>
      <c r="Z165" s="80">
        <v>1</v>
      </c>
      <c r="AA165" s="80"/>
      <c r="AB165" s="80"/>
      <c r="AC165" s="80">
        <f t="shared" si="3"/>
        <v>9</v>
      </c>
      <c r="AD165" s="80"/>
      <c r="AE165" s="80"/>
      <c r="AF165" s="80">
        <v>5</v>
      </c>
      <c r="AG165" s="80"/>
      <c r="AH165" s="80">
        <v>4</v>
      </c>
      <c r="AI165" s="80"/>
      <c r="AJ165" s="80">
        <f t="shared" si="4"/>
        <v>9</v>
      </c>
      <c r="AK165" s="80"/>
      <c r="AL165" s="80"/>
      <c r="AM165" s="80"/>
      <c r="AN165" s="80"/>
      <c r="AO165" s="80">
        <v>9</v>
      </c>
      <c r="AP165" s="80"/>
      <c r="AQ165" s="80">
        <v>2</v>
      </c>
      <c r="AR165" s="80"/>
      <c r="AS165" s="80"/>
      <c r="AT165" s="80" t="s">
        <v>161</v>
      </c>
      <c r="AU165" s="80"/>
      <c r="AV165" s="80"/>
      <c r="AW165" s="80">
        <f t="shared" si="5"/>
        <v>43</v>
      </c>
      <c r="AX165" s="80"/>
      <c r="AY165" s="80"/>
      <c r="AZ165" s="76"/>
      <c r="BA165" s="76"/>
      <c r="BB165" s="76"/>
      <c r="BC165" s="76"/>
      <c r="BD165" s="76"/>
      <c r="BE165" s="76"/>
      <c r="BF165" s="76"/>
    </row>
    <row r="166" spans="1:59" ht="13.5" hidden="1" customHeight="1" x14ac:dyDescent="0.15">
      <c r="A166" s="9" t="s">
        <v>210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76"/>
      <c r="BA166" s="76"/>
      <c r="BB166" s="76"/>
      <c r="BC166" s="76"/>
      <c r="BD166" s="76"/>
      <c r="BE166" s="76"/>
      <c r="BF166" s="76"/>
    </row>
    <row r="167" spans="1:59" ht="13.5" hidden="1" customHeight="1" x14ac:dyDescent="0.15">
      <c r="A167" s="9" t="s">
        <v>211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76"/>
      <c r="BA167" s="76"/>
      <c r="BB167" s="76"/>
      <c r="BC167" s="76"/>
      <c r="BD167" s="76"/>
      <c r="BE167" s="76"/>
      <c r="BF167" s="76"/>
    </row>
    <row r="168" spans="1:59" ht="13.5" customHeight="1" x14ac:dyDescent="0.15">
      <c r="A168" s="20" t="s">
        <v>132</v>
      </c>
      <c r="B168" s="84">
        <f>SUM(B163:D167)</f>
        <v>79</v>
      </c>
      <c r="C168" s="84"/>
      <c r="D168" s="84"/>
      <c r="E168" s="84">
        <f>SUM(E163:G167)</f>
        <v>2844</v>
      </c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>
        <f>SUM(T163:V167)</f>
        <v>5</v>
      </c>
      <c r="U168" s="84"/>
      <c r="V168" s="84"/>
      <c r="W168" s="84"/>
      <c r="X168" s="84"/>
      <c r="Y168" s="84"/>
      <c r="Z168" s="84"/>
      <c r="AA168" s="84"/>
      <c r="AB168" s="84"/>
      <c r="AC168" s="84">
        <f>SUM(AC163:AE167)</f>
        <v>18</v>
      </c>
      <c r="AD168" s="84"/>
      <c r="AE168" s="84"/>
      <c r="AF168" s="84"/>
      <c r="AG168" s="84"/>
      <c r="AH168" s="84"/>
      <c r="AI168" s="84"/>
      <c r="AJ168" s="84">
        <f>SUM(AJ163:AL167)</f>
        <v>19</v>
      </c>
      <c r="AK168" s="84"/>
      <c r="AL168" s="84"/>
      <c r="AM168" s="84"/>
      <c r="AN168" s="84"/>
      <c r="AO168" s="84"/>
      <c r="AP168" s="84"/>
      <c r="AQ168" s="84">
        <f>SUM(AQ163:AS165)</f>
        <v>2</v>
      </c>
      <c r="AR168" s="84"/>
      <c r="AS168" s="84"/>
      <c r="AT168" s="84" t="s">
        <v>250</v>
      </c>
      <c r="AU168" s="84"/>
      <c r="AV168" s="84"/>
      <c r="AW168" s="80">
        <f>SUM(AW163:AY167)</f>
        <v>147</v>
      </c>
      <c r="AX168" s="80"/>
      <c r="AY168" s="80"/>
      <c r="AZ168" s="76"/>
      <c r="BA168" s="76"/>
      <c r="BB168" s="76"/>
      <c r="BC168" s="76"/>
      <c r="BD168" s="76"/>
      <c r="BE168" s="76"/>
      <c r="BF168" s="76"/>
    </row>
    <row r="169" spans="1:59" ht="13.5" hidden="1" customHeight="1" x14ac:dyDescent="0.15"/>
    <row r="170" spans="1:59" ht="13.5" hidden="1" customHeight="1" x14ac:dyDescent="0.15">
      <c r="A170" s="79" t="s">
        <v>162</v>
      </c>
      <c r="B170" s="94" t="s">
        <v>251</v>
      </c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 t="s">
        <v>231</v>
      </c>
      <c r="U170" s="94"/>
      <c r="V170" s="94"/>
      <c r="W170" s="94"/>
      <c r="X170" s="94"/>
      <c r="Y170" s="94"/>
      <c r="Z170" s="94"/>
      <c r="AA170" s="94"/>
      <c r="AB170" s="94"/>
      <c r="AC170" s="94" t="s">
        <v>232</v>
      </c>
      <c r="AD170" s="94"/>
      <c r="AE170" s="94"/>
      <c r="AF170" s="94"/>
      <c r="AG170" s="94"/>
      <c r="AH170" s="94"/>
      <c r="AI170" s="94"/>
      <c r="AJ170" s="79" t="s">
        <v>233</v>
      </c>
      <c r="AK170" s="79"/>
      <c r="AL170" s="79"/>
      <c r="AM170" s="79" t="s">
        <v>234</v>
      </c>
      <c r="AN170" s="79"/>
      <c r="AO170" s="79"/>
      <c r="AP170" s="94" t="s">
        <v>132</v>
      </c>
      <c r="AQ170" s="94"/>
      <c r="AR170" s="94"/>
      <c r="AS170" s="94" t="s">
        <v>235</v>
      </c>
      <c r="AT170" s="94"/>
      <c r="AU170" s="94"/>
      <c r="AV170" s="94"/>
      <c r="AW170" s="79" t="s">
        <v>236</v>
      </c>
      <c r="AX170" s="79"/>
      <c r="AY170" s="79"/>
      <c r="AZ170" s="21"/>
      <c r="BA170" s="22"/>
      <c r="BB170" s="22"/>
      <c r="BC170" s="23"/>
      <c r="BD170" s="23"/>
      <c r="BE170" s="22"/>
      <c r="BF170" s="23"/>
      <c r="BG170" s="22"/>
    </row>
    <row r="171" spans="1:59" ht="13.5" hidden="1" customHeight="1" x14ac:dyDescent="0.15">
      <c r="A171" s="79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 t="s">
        <v>96</v>
      </c>
      <c r="AD171" s="94"/>
      <c r="AE171" s="94"/>
      <c r="AF171" s="94"/>
      <c r="AG171" s="94"/>
      <c r="AH171" s="94"/>
      <c r="AI171" s="94"/>
      <c r="AJ171" s="94" t="s">
        <v>240</v>
      </c>
      <c r="AK171" s="94"/>
      <c r="AL171" s="94"/>
      <c r="AM171" s="79"/>
      <c r="AN171" s="95"/>
      <c r="AO171" s="79"/>
      <c r="AP171" s="94"/>
      <c r="AQ171" s="95"/>
      <c r="AR171" s="94"/>
      <c r="AS171" s="94"/>
      <c r="AT171" s="95"/>
      <c r="AU171" s="95"/>
      <c r="AV171" s="94"/>
      <c r="AW171" s="79"/>
      <c r="AX171" s="95"/>
      <c r="AY171" s="79"/>
      <c r="AZ171" s="23"/>
      <c r="BA171" s="22"/>
      <c r="BB171" s="22"/>
      <c r="BC171" s="23"/>
      <c r="BD171" s="22"/>
      <c r="BE171" s="22"/>
      <c r="BF171" s="23"/>
      <c r="BG171" s="22"/>
    </row>
    <row r="172" spans="1:59" ht="13.5" hidden="1" customHeight="1" x14ac:dyDescent="0.15">
      <c r="A172" s="79"/>
      <c r="B172" s="94" t="s">
        <v>132</v>
      </c>
      <c r="C172" s="94"/>
      <c r="D172" s="94"/>
      <c r="E172" s="94"/>
      <c r="F172" s="94"/>
      <c r="G172" s="94"/>
      <c r="H172" s="94" t="s">
        <v>241</v>
      </c>
      <c r="I172" s="94"/>
      <c r="J172" s="94"/>
      <c r="K172" s="94"/>
      <c r="L172" s="94"/>
      <c r="M172" s="94"/>
      <c r="N172" s="94" t="s">
        <v>242</v>
      </c>
      <c r="O172" s="94"/>
      <c r="P172" s="94"/>
      <c r="Q172" s="94"/>
      <c r="R172" s="94"/>
      <c r="S172" s="94"/>
      <c r="T172" s="94" t="s">
        <v>132</v>
      </c>
      <c r="U172" s="94"/>
      <c r="V172" s="94"/>
      <c r="W172" s="94" t="s">
        <v>241</v>
      </c>
      <c r="X172" s="94"/>
      <c r="Y172" s="94"/>
      <c r="Z172" s="94" t="s">
        <v>242</v>
      </c>
      <c r="AA172" s="94"/>
      <c r="AB172" s="94"/>
      <c r="AC172" s="94" t="s">
        <v>132</v>
      </c>
      <c r="AD172" s="94"/>
      <c r="AE172" s="94"/>
      <c r="AF172" s="94" t="s">
        <v>241</v>
      </c>
      <c r="AG172" s="94"/>
      <c r="AH172" s="94" t="s">
        <v>242</v>
      </c>
      <c r="AI172" s="94"/>
      <c r="AJ172" s="94"/>
      <c r="AK172" s="94"/>
      <c r="AL172" s="94"/>
      <c r="AM172" s="79"/>
      <c r="AN172" s="79"/>
      <c r="AO172" s="79"/>
      <c r="AP172" s="94"/>
      <c r="AQ172" s="94"/>
      <c r="AR172" s="94"/>
      <c r="AS172" s="94"/>
      <c r="AT172" s="95"/>
      <c r="AU172" s="95"/>
      <c r="AV172" s="94"/>
      <c r="AW172" s="79"/>
      <c r="AX172" s="95"/>
      <c r="AY172" s="79"/>
      <c r="AZ172" s="23"/>
      <c r="BA172" s="22"/>
      <c r="BB172" s="22"/>
      <c r="BC172" s="23"/>
      <c r="BD172" s="22"/>
      <c r="BE172" s="22"/>
      <c r="BF172" s="23"/>
      <c r="BG172" s="22"/>
    </row>
    <row r="173" spans="1:59" ht="13.5" hidden="1" customHeight="1" x14ac:dyDescent="0.15">
      <c r="A173" s="79"/>
      <c r="B173" s="99" t="s">
        <v>243</v>
      </c>
      <c r="C173" s="99"/>
      <c r="D173" s="99"/>
      <c r="E173" s="100" t="s">
        <v>247</v>
      </c>
      <c r="F173" s="100"/>
      <c r="G173" s="100"/>
      <c r="H173" s="99" t="s">
        <v>243</v>
      </c>
      <c r="I173" s="99"/>
      <c r="J173" s="99"/>
      <c r="K173" s="100" t="s">
        <v>247</v>
      </c>
      <c r="L173" s="100"/>
      <c r="M173" s="100"/>
      <c r="N173" s="99" t="s">
        <v>243</v>
      </c>
      <c r="O173" s="99"/>
      <c r="P173" s="99"/>
      <c r="Q173" s="100" t="s">
        <v>247</v>
      </c>
      <c r="R173" s="100"/>
      <c r="S173" s="100"/>
      <c r="T173" s="99" t="s">
        <v>243</v>
      </c>
      <c r="U173" s="99"/>
      <c r="V173" s="99"/>
      <c r="W173" s="99" t="s">
        <v>243</v>
      </c>
      <c r="X173" s="99"/>
      <c r="Y173" s="99"/>
      <c r="Z173" s="99" t="s">
        <v>243</v>
      </c>
      <c r="AA173" s="99"/>
      <c r="AB173" s="99"/>
      <c r="AC173" s="99" t="s">
        <v>243</v>
      </c>
      <c r="AD173" s="99"/>
      <c r="AE173" s="99"/>
      <c r="AF173" s="99" t="s">
        <v>243</v>
      </c>
      <c r="AG173" s="99"/>
      <c r="AH173" s="99" t="s">
        <v>243</v>
      </c>
      <c r="AI173" s="99"/>
      <c r="AJ173" s="99" t="s">
        <v>243</v>
      </c>
      <c r="AK173" s="99"/>
      <c r="AL173" s="99"/>
      <c r="AM173" s="99" t="s">
        <v>243</v>
      </c>
      <c r="AN173" s="99"/>
      <c r="AO173" s="99"/>
      <c r="AP173" s="99" t="s">
        <v>243</v>
      </c>
      <c r="AQ173" s="99"/>
      <c r="AR173" s="99"/>
      <c r="AS173" s="94"/>
      <c r="AT173" s="94"/>
      <c r="AU173" s="94"/>
      <c r="AV173" s="94"/>
      <c r="AW173" s="79"/>
      <c r="AX173" s="79"/>
      <c r="AY173" s="79"/>
      <c r="AZ173" s="23"/>
      <c r="BA173" s="22"/>
      <c r="BB173" s="22"/>
      <c r="BC173" s="23"/>
      <c r="BD173" s="22"/>
      <c r="BE173" s="22"/>
      <c r="BF173" s="23"/>
      <c r="BG173" s="22"/>
    </row>
    <row r="174" spans="1:59" ht="13.5" hidden="1" customHeight="1" x14ac:dyDescent="0.15">
      <c r="A174" s="7" t="s">
        <v>207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23"/>
      <c r="BA174" s="22"/>
      <c r="BB174" s="22"/>
      <c r="BC174" s="23"/>
      <c r="BD174" s="23"/>
      <c r="BE174" s="22"/>
      <c r="BF174" s="23"/>
      <c r="BG174" s="22"/>
    </row>
    <row r="175" spans="1:59" ht="13.5" hidden="1" customHeight="1" x14ac:dyDescent="0.15">
      <c r="A175" s="7" t="s">
        <v>208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23"/>
      <c r="BA175" s="22"/>
      <c r="BB175" s="22"/>
      <c r="BC175" s="23"/>
      <c r="BD175" s="23"/>
      <c r="BE175" s="22"/>
      <c r="BF175" s="23"/>
      <c r="BG175" s="22"/>
    </row>
    <row r="176" spans="1:59" ht="13.5" hidden="1" customHeight="1" x14ac:dyDescent="0.15">
      <c r="A176" s="7" t="s">
        <v>209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23"/>
      <c r="BA176" s="22"/>
      <c r="BB176" s="22"/>
      <c r="BC176" s="23"/>
      <c r="BD176" s="23"/>
      <c r="BE176" s="22"/>
      <c r="BF176" s="23"/>
      <c r="BG176" s="22"/>
    </row>
    <row r="177" spans="1:59" ht="13.5" hidden="1" customHeight="1" x14ac:dyDescent="0.15">
      <c r="A177" s="7" t="s">
        <v>210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23"/>
      <c r="BA177" s="22"/>
      <c r="BB177" s="22"/>
      <c r="BC177" s="23"/>
      <c r="BD177" s="23"/>
      <c r="BE177" s="22"/>
      <c r="BF177" s="23"/>
      <c r="BG177" s="22"/>
    </row>
    <row r="178" spans="1:59" ht="13.5" hidden="1" customHeight="1" x14ac:dyDescent="0.15">
      <c r="A178" s="7" t="s">
        <v>211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23"/>
      <c r="BA178" s="22"/>
      <c r="BB178" s="22"/>
      <c r="BC178" s="23"/>
      <c r="BD178" s="23"/>
      <c r="BE178" s="22"/>
      <c r="BF178" s="23"/>
      <c r="BG178" s="22"/>
    </row>
    <row r="179" spans="1:59" ht="13.5" hidden="1" customHeight="1" x14ac:dyDescent="0.15">
      <c r="A179" s="16" t="s">
        <v>132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23"/>
      <c r="BA179" s="22"/>
      <c r="BB179" s="22"/>
      <c r="BC179" s="23"/>
      <c r="BD179" s="23"/>
      <c r="BE179" s="22"/>
      <c r="BF179" s="23"/>
      <c r="BG179" s="22"/>
    </row>
  </sheetData>
  <mergeCells count="2096"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AO168:AP168"/>
    <mergeCell ref="AQ168:AS168"/>
    <mergeCell ref="AT168:AV168"/>
    <mergeCell ref="AW168:AY168"/>
    <mergeCell ref="Z168:AB168"/>
    <mergeCell ref="AC168:AE168"/>
    <mergeCell ref="AF168:AG168"/>
    <mergeCell ref="AH168:AI168"/>
    <mergeCell ref="AJ168:AL168"/>
    <mergeCell ref="AM168:AN168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Z166:AB166"/>
    <mergeCell ref="AC166:AE166"/>
    <mergeCell ref="AF166:AG166"/>
    <mergeCell ref="AH166:AI166"/>
    <mergeCell ref="AJ166:AL166"/>
    <mergeCell ref="AM166:AN166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AT164:AV164"/>
    <mergeCell ref="AW164:AY164"/>
    <mergeCell ref="Z164:AB164"/>
    <mergeCell ref="AC164:AE164"/>
    <mergeCell ref="AF164:AG164"/>
    <mergeCell ref="AH164:AI164"/>
    <mergeCell ref="AJ164:AL164"/>
    <mergeCell ref="AM164:AN164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F163:AG163"/>
    <mergeCell ref="AH163:AI163"/>
    <mergeCell ref="Z163:AB163"/>
    <mergeCell ref="AC163:AE163"/>
    <mergeCell ref="AO164:AP164"/>
    <mergeCell ref="AQ164:AS164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O162:AP162"/>
    <mergeCell ref="AQ162:AS162"/>
    <mergeCell ref="AT162:AV162"/>
    <mergeCell ref="AW162:AY162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M145:AN145"/>
    <mergeCell ref="AO145:AP145"/>
    <mergeCell ref="AQ145:AS145"/>
    <mergeCell ref="AT145:AV145"/>
    <mergeCell ref="AW145:AY145"/>
    <mergeCell ref="T145:V145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140:D140"/>
    <mergeCell ref="E140:G140"/>
    <mergeCell ref="H140:J140"/>
    <mergeCell ref="K140:M140"/>
    <mergeCell ref="N140:P140"/>
    <mergeCell ref="Q140:S140"/>
    <mergeCell ref="T140:V140"/>
    <mergeCell ref="BA140:BC140"/>
    <mergeCell ref="BD140:BF140"/>
    <mergeCell ref="BG140:BI140"/>
    <mergeCell ref="BJ140:BM140"/>
    <mergeCell ref="BN138:BP138"/>
    <mergeCell ref="B137:D137"/>
    <mergeCell ref="E137:G137"/>
    <mergeCell ref="H137:J137"/>
    <mergeCell ref="K137:M137"/>
    <mergeCell ref="N137:P137"/>
    <mergeCell ref="Q137:S137"/>
    <mergeCell ref="T137:V137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F139:AG139"/>
    <mergeCell ref="AH139:AI139"/>
    <mergeCell ref="AJ139:AL139"/>
    <mergeCell ref="AM139:AN139"/>
    <mergeCell ref="AO139:AP139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BN140:BP140"/>
    <mergeCell ref="B139:D139"/>
    <mergeCell ref="E139:G139"/>
    <mergeCell ref="H139:J139"/>
    <mergeCell ref="K139:M139"/>
    <mergeCell ref="N139:P139"/>
    <mergeCell ref="Q139:S139"/>
    <mergeCell ref="T139:V139"/>
    <mergeCell ref="AQ139:AS139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G139:BI139"/>
    <mergeCell ref="BJ139:BM139"/>
    <mergeCell ref="BN139:BP139"/>
    <mergeCell ref="B138:D138"/>
    <mergeCell ref="E138:G138"/>
    <mergeCell ref="H138:J138"/>
    <mergeCell ref="K138:M138"/>
    <mergeCell ref="N138:P138"/>
    <mergeCell ref="AT139:AU139"/>
    <mergeCell ref="AV139:AW139"/>
    <mergeCell ref="AX139:AZ139"/>
    <mergeCell ref="BA139:BC139"/>
    <mergeCell ref="BD139:BF139"/>
    <mergeCell ref="AC139:AE139"/>
    <mergeCell ref="AC137:AE137"/>
    <mergeCell ref="AF137:AG137"/>
    <mergeCell ref="AH137:AI137"/>
    <mergeCell ref="AJ137:AL137"/>
    <mergeCell ref="BA137:BC137"/>
    <mergeCell ref="BD137:BF137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BG137:BI137"/>
    <mergeCell ref="BJ137:BM137"/>
    <mergeCell ref="BN137:BP137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G136:BI136"/>
    <mergeCell ref="BJ136:BM136"/>
    <mergeCell ref="BN136:BP136"/>
    <mergeCell ref="B135:D135"/>
    <mergeCell ref="E135:G135"/>
    <mergeCell ref="H135:J135"/>
    <mergeCell ref="K135:M135"/>
    <mergeCell ref="N135:P135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A134:BC134"/>
    <mergeCell ref="BD134:BF134"/>
    <mergeCell ref="BG134:BI134"/>
    <mergeCell ref="BJ134:BM134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G133:BI133"/>
    <mergeCell ref="BJ133:BM133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N132:BP132"/>
    <mergeCell ref="B131:D131"/>
    <mergeCell ref="E131:G131"/>
    <mergeCell ref="H131:J131"/>
    <mergeCell ref="K131:M131"/>
    <mergeCell ref="N131:P131"/>
    <mergeCell ref="Q131:S131"/>
    <mergeCell ref="T131:V131"/>
    <mergeCell ref="BA131:BC131"/>
    <mergeCell ref="BD131:BF131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BG130:BI130"/>
    <mergeCell ref="BJ130:BM130"/>
    <mergeCell ref="BN130:BP130"/>
    <mergeCell ref="B129:D129"/>
    <mergeCell ref="E129:G129"/>
    <mergeCell ref="H129:J129"/>
    <mergeCell ref="K129:M129"/>
    <mergeCell ref="N129:P129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V128:AW128"/>
    <mergeCell ref="AX128:AZ128"/>
    <mergeCell ref="BA128:BC128"/>
    <mergeCell ref="BD128:BF128"/>
    <mergeCell ref="BG128:BI128"/>
    <mergeCell ref="AH128:AI128"/>
    <mergeCell ref="AJ128:AL128"/>
    <mergeCell ref="AM128:AN128"/>
    <mergeCell ref="AO128:AP128"/>
    <mergeCell ref="AQ128:AS128"/>
    <mergeCell ref="AT128:AU128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G54:AG59"/>
    <mergeCell ref="AH54:AH59"/>
    <mergeCell ref="AI54:AI59"/>
    <mergeCell ref="AJ54:AJ59"/>
    <mergeCell ref="S54:S59"/>
    <mergeCell ref="T54:T59"/>
    <mergeCell ref="A54:A59"/>
    <mergeCell ref="R54:R59"/>
    <mergeCell ref="AW47:AW52"/>
    <mergeCell ref="A47:A52"/>
    <mergeCell ref="AK47:AK52"/>
    <mergeCell ref="AJ47:AJ52"/>
    <mergeCell ref="AI47:AI52"/>
    <mergeCell ref="AH47:AH52"/>
    <mergeCell ref="AM47:AM52"/>
    <mergeCell ref="B54:B59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L47:AL52"/>
    <mergeCell ref="AN47:AN52"/>
    <mergeCell ref="AO47:AO52"/>
    <mergeCell ref="AP47:AP52"/>
    <mergeCell ref="S47:S52"/>
    <mergeCell ref="T47:T52"/>
    <mergeCell ref="U47:U52"/>
    <mergeCell ref="B47:B52"/>
    <mergeCell ref="C47:C52"/>
    <mergeCell ref="D47:D52"/>
    <mergeCell ref="E47:E52"/>
    <mergeCell ref="R47:R52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E40:AE45"/>
    <mergeCell ref="AF40:AF45"/>
    <mergeCell ref="AG40:AG45"/>
    <mergeCell ref="AN40:AN45"/>
    <mergeCell ref="AO40:AO45"/>
    <mergeCell ref="AP40:AP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AW37:AW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W40:AW45"/>
    <mergeCell ref="S37:S38"/>
    <mergeCell ref="T37:T38"/>
    <mergeCell ref="U37:U38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A37:A38"/>
    <mergeCell ref="B37:B38"/>
    <mergeCell ref="C37:C38"/>
    <mergeCell ref="D37:D38"/>
    <mergeCell ref="E37:E38"/>
    <mergeCell ref="F37:F38"/>
    <mergeCell ref="AX37:AX38"/>
    <mergeCell ref="AY37:AY38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AV34:AV35"/>
    <mergeCell ref="AW34:AW35"/>
    <mergeCell ref="AX34:AX35"/>
    <mergeCell ref="AY34:AY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Y31:AY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X34:X35"/>
    <mergeCell ref="Y34:Y35"/>
    <mergeCell ref="AD34:AD35"/>
    <mergeCell ref="AE34:AE35"/>
    <mergeCell ref="AF34:AF35"/>
    <mergeCell ref="AG34:AG35"/>
    <mergeCell ref="AH34:AH35"/>
    <mergeCell ref="AI34:AI35"/>
    <mergeCell ref="Z34:Z35"/>
    <mergeCell ref="AA34:AA35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F34:F35"/>
    <mergeCell ref="G34:G35"/>
    <mergeCell ref="H34:H35"/>
    <mergeCell ref="I34:I35"/>
    <mergeCell ref="J34:J35"/>
    <mergeCell ref="K34:K35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Y31:Y32"/>
    <mergeCell ref="Z31:Z32"/>
    <mergeCell ref="AA31:AA32"/>
    <mergeCell ref="AB31:AB32"/>
    <mergeCell ref="AW31:AW32"/>
    <mergeCell ref="AX31:AX32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G31:G32"/>
    <mergeCell ref="H31:H32"/>
    <mergeCell ref="I31:I32"/>
    <mergeCell ref="J31:J32"/>
    <mergeCell ref="K31:K32"/>
    <mergeCell ref="L31:L32"/>
    <mergeCell ref="AP25:AP26"/>
    <mergeCell ref="AE25:AE26"/>
    <mergeCell ref="AF25:AF26"/>
    <mergeCell ref="AG25:AG26"/>
    <mergeCell ref="AH25:AH26"/>
    <mergeCell ref="AI25:AI26"/>
    <mergeCell ref="AJ25:AJ26"/>
    <mergeCell ref="AH28:AH29"/>
    <mergeCell ref="AI28:AI29"/>
    <mergeCell ref="X28:X29"/>
    <mergeCell ref="Y28:Y29"/>
    <mergeCell ref="Z28:Z29"/>
    <mergeCell ref="AA28:AA29"/>
    <mergeCell ref="AC31:AC32"/>
    <mergeCell ref="AD31:AD32"/>
    <mergeCell ref="AB28:AB29"/>
    <mergeCell ref="AC28:AC29"/>
    <mergeCell ref="R25:R26"/>
    <mergeCell ref="F28:F29"/>
    <mergeCell ref="G28:G29"/>
    <mergeCell ref="H28:H29"/>
    <mergeCell ref="I28:I29"/>
    <mergeCell ref="J28:J29"/>
    <mergeCell ref="K28:K29"/>
    <mergeCell ref="G25:G26"/>
    <mergeCell ref="H25:H26"/>
    <mergeCell ref="I25:I26"/>
    <mergeCell ref="J25:J26"/>
    <mergeCell ref="K25:K26"/>
    <mergeCell ref="L25:L26"/>
    <mergeCell ref="AW25:AW26"/>
    <mergeCell ref="AX25:AX26"/>
    <mergeCell ref="AY25:AY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W22:AW23"/>
    <mergeCell ref="AX22:AX23"/>
    <mergeCell ref="AY22:AY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L22:L23"/>
    <mergeCell ref="M22:M23"/>
    <mergeCell ref="N22:N23"/>
    <mergeCell ref="O22:O23"/>
    <mergeCell ref="P22:P23"/>
    <mergeCell ref="Q22:Q23"/>
    <mergeCell ref="Y25:Y26"/>
    <mergeCell ref="Z25:Z26"/>
    <mergeCell ref="AA25:AA26"/>
    <mergeCell ref="AB25:AB26"/>
    <mergeCell ref="A25:A26"/>
    <mergeCell ref="B25:B26"/>
    <mergeCell ref="C25:C26"/>
    <mergeCell ref="D25:D26"/>
    <mergeCell ref="E25:E26"/>
    <mergeCell ref="F25:F26"/>
    <mergeCell ref="AV22:AV23"/>
    <mergeCell ref="X22:X23"/>
    <mergeCell ref="Y22:Y23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Z22:Z23"/>
    <mergeCell ref="AA22:AA23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B22:AB23"/>
    <mergeCell ref="AC22:AC23"/>
    <mergeCell ref="R22:R23"/>
    <mergeCell ref="S22:S23"/>
    <mergeCell ref="T22:T23"/>
    <mergeCell ref="U22:U23"/>
    <mergeCell ref="V22:V23"/>
    <mergeCell ref="W22:W23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G13:G14"/>
    <mergeCell ref="H13:H14"/>
    <mergeCell ref="I13:I14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0:AG11"/>
    <mergeCell ref="AH10:AH11"/>
    <mergeCell ref="AI10:AI11"/>
    <mergeCell ref="AJ10:AJ11"/>
    <mergeCell ref="Y10:Y11"/>
    <mergeCell ref="Z10: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AG13:AG14"/>
    <mergeCell ref="AH13:AH14"/>
    <mergeCell ref="AI13:AI14"/>
    <mergeCell ref="AJ13:AJ14"/>
    <mergeCell ref="Y13:Y14"/>
    <mergeCell ref="Z13:Z14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M7:M8"/>
    <mergeCell ref="N7:N8"/>
    <mergeCell ref="O7:O8"/>
    <mergeCell ref="P7:P8"/>
    <mergeCell ref="Q7:Q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X7:X8"/>
    <mergeCell ref="D10:D11"/>
    <mergeCell ref="E10:E11"/>
    <mergeCell ref="F10:F11"/>
    <mergeCell ref="BA19:BA20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AZ19:AZ20"/>
    <mergeCell ref="A2:Q2"/>
    <mergeCell ref="A3:A5"/>
    <mergeCell ref="B3:E3"/>
    <mergeCell ref="F3:F4"/>
    <mergeCell ref="G3:I3"/>
    <mergeCell ref="J3:J4"/>
    <mergeCell ref="K3:M3"/>
    <mergeCell ref="O3:R3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BA28:BA29"/>
    <mergeCell ref="AZ28:AZ29"/>
    <mergeCell ref="BA25:BA26"/>
    <mergeCell ref="AZ25:AZ26"/>
    <mergeCell ref="BA22:BA23"/>
    <mergeCell ref="AZ22:AZ23"/>
    <mergeCell ref="BD168:BF168"/>
    <mergeCell ref="AZ168:BC168"/>
    <mergeCell ref="BD167:BF167"/>
    <mergeCell ref="AZ167:BC167"/>
    <mergeCell ref="BD166:BF166"/>
    <mergeCell ref="AZ166:BC166"/>
    <mergeCell ref="BD164:BF164"/>
    <mergeCell ref="AZ164:BC164"/>
    <mergeCell ref="BD163:BF163"/>
    <mergeCell ref="AZ163:BC163"/>
    <mergeCell ref="BD159:BF162"/>
    <mergeCell ref="AZ159:BC162"/>
    <mergeCell ref="AZ145:BB145"/>
    <mergeCell ref="BA34:BA35"/>
    <mergeCell ref="AZ34:AZ35"/>
    <mergeCell ref="BA31:BA32"/>
    <mergeCell ref="AZ31:AZ32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</mergeCells>
  <pageMargins left="0.33" right="0.46" top="0.39" bottom="0.53" header="0" footer="0"/>
  <pageSetup paperSize="9" scale="8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Y69"/>
  <sheetViews>
    <sheetView tabSelected="1" workbookViewId="0">
      <pane xSplit="11" ySplit="16" topLeftCell="L50" activePane="bottomRight" state="frozen"/>
      <selection pane="topRight" activeCell="L1" sqref="L1"/>
      <selection pane="bottomLeft" activeCell="A17" sqref="A17"/>
      <selection pane="bottomRight" activeCell="Y52" sqref="Y52"/>
    </sheetView>
  </sheetViews>
  <sheetFormatPr defaultColWidth="14.6640625" defaultRowHeight="12.75" x14ac:dyDescent="0.2"/>
  <cols>
    <col min="1" max="1" width="11.6640625" style="1" customWidth="1"/>
    <col min="2" max="2" width="30.83203125" style="1" customWidth="1"/>
    <col min="3" max="12" width="6.5" style="37" customWidth="1"/>
    <col min="13" max="24" width="6.1640625" style="37" customWidth="1"/>
    <col min="25" max="16384" width="14.6640625" style="1"/>
  </cols>
  <sheetData>
    <row r="1" spans="1:24" ht="12.75" customHeight="1" x14ac:dyDescent="0.2">
      <c r="A1" s="110" t="s">
        <v>114</v>
      </c>
      <c r="B1" s="112" t="s">
        <v>116</v>
      </c>
      <c r="C1" s="134" t="s">
        <v>117</v>
      </c>
      <c r="D1" s="130"/>
      <c r="E1" s="130"/>
      <c r="F1" s="135"/>
      <c r="G1" s="130" t="s">
        <v>118</v>
      </c>
      <c r="H1" s="130"/>
      <c r="I1" s="130"/>
      <c r="J1" s="130"/>
      <c r="K1" s="130"/>
      <c r="L1" s="131"/>
      <c r="M1" s="109" t="s">
        <v>119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x14ac:dyDescent="0.2">
      <c r="A2" s="110"/>
      <c r="B2" s="112"/>
      <c r="C2" s="136"/>
      <c r="D2" s="132"/>
      <c r="E2" s="132"/>
      <c r="F2" s="137"/>
      <c r="G2" s="132"/>
      <c r="H2" s="132"/>
      <c r="I2" s="132"/>
      <c r="J2" s="132"/>
      <c r="K2" s="132"/>
      <c r="L2" s="133"/>
      <c r="M2" s="109" t="s">
        <v>120</v>
      </c>
      <c r="N2" s="110"/>
      <c r="O2" s="110"/>
      <c r="P2" s="111"/>
      <c r="Q2" s="109" t="s">
        <v>121</v>
      </c>
      <c r="R2" s="110"/>
      <c r="S2" s="110"/>
      <c r="T2" s="111"/>
      <c r="U2" s="109" t="s">
        <v>122</v>
      </c>
      <c r="V2" s="110"/>
      <c r="W2" s="110"/>
      <c r="X2" s="110"/>
    </row>
    <row r="3" spans="1:24" x14ac:dyDescent="0.2">
      <c r="A3" s="110"/>
      <c r="B3" s="112"/>
      <c r="C3" s="113" t="s">
        <v>255</v>
      </c>
      <c r="D3" s="113" t="s">
        <v>256</v>
      </c>
      <c r="E3" s="113" t="s">
        <v>257</v>
      </c>
      <c r="F3" s="114" t="s">
        <v>258</v>
      </c>
      <c r="G3" s="115" t="s">
        <v>123</v>
      </c>
      <c r="H3" s="113" t="s">
        <v>124</v>
      </c>
      <c r="I3" s="149" t="s">
        <v>125</v>
      </c>
      <c r="J3" s="149"/>
      <c r="K3" s="149"/>
      <c r="L3" s="150"/>
      <c r="M3" s="109" t="s">
        <v>126</v>
      </c>
      <c r="N3" s="110"/>
      <c r="O3" s="110" t="s">
        <v>127</v>
      </c>
      <c r="P3" s="111"/>
      <c r="Q3" s="109" t="s">
        <v>128</v>
      </c>
      <c r="R3" s="110"/>
      <c r="S3" s="110" t="s">
        <v>129</v>
      </c>
      <c r="T3" s="111"/>
      <c r="U3" s="109" t="s">
        <v>130</v>
      </c>
      <c r="V3" s="110"/>
      <c r="W3" s="110" t="s">
        <v>131</v>
      </c>
      <c r="X3" s="110"/>
    </row>
    <row r="4" spans="1:24" x14ac:dyDescent="0.2">
      <c r="A4" s="110"/>
      <c r="B4" s="112"/>
      <c r="C4" s="113"/>
      <c r="D4" s="113"/>
      <c r="E4" s="113"/>
      <c r="F4" s="114"/>
      <c r="G4" s="115"/>
      <c r="H4" s="113"/>
      <c r="I4" s="116" t="s">
        <v>132</v>
      </c>
      <c r="J4" s="110" t="s">
        <v>133</v>
      </c>
      <c r="K4" s="110"/>
      <c r="L4" s="111"/>
      <c r="M4" s="109" t="s">
        <v>134</v>
      </c>
      <c r="N4" s="110"/>
      <c r="O4" s="110" t="s">
        <v>289</v>
      </c>
      <c r="P4" s="111"/>
      <c r="Q4" s="109" t="s">
        <v>287</v>
      </c>
      <c r="R4" s="110"/>
      <c r="S4" s="110" t="s">
        <v>290</v>
      </c>
      <c r="T4" s="111"/>
      <c r="U4" s="109" t="s">
        <v>288</v>
      </c>
      <c r="V4" s="110"/>
      <c r="W4" s="110" t="s">
        <v>291</v>
      </c>
      <c r="X4" s="110"/>
    </row>
    <row r="5" spans="1:24" ht="39" customHeight="1" x14ac:dyDescent="0.2">
      <c r="A5" s="110"/>
      <c r="B5" s="112"/>
      <c r="C5" s="113"/>
      <c r="D5" s="113"/>
      <c r="E5" s="113"/>
      <c r="F5" s="114"/>
      <c r="G5" s="115"/>
      <c r="H5" s="113"/>
      <c r="I5" s="116"/>
      <c r="J5" s="119" t="s">
        <v>135</v>
      </c>
      <c r="K5" s="119" t="s">
        <v>136</v>
      </c>
      <c r="L5" s="117" t="s">
        <v>137</v>
      </c>
      <c r="M5" s="118" t="s">
        <v>138</v>
      </c>
      <c r="N5" s="119" t="s">
        <v>125</v>
      </c>
      <c r="O5" s="119" t="s">
        <v>138</v>
      </c>
      <c r="P5" s="117" t="s">
        <v>125</v>
      </c>
      <c r="Q5" s="118" t="s">
        <v>138</v>
      </c>
      <c r="R5" s="119" t="s">
        <v>125</v>
      </c>
      <c r="S5" s="119" t="s">
        <v>138</v>
      </c>
      <c r="T5" s="117" t="s">
        <v>125</v>
      </c>
      <c r="U5" s="118" t="s">
        <v>138</v>
      </c>
      <c r="V5" s="119" t="s">
        <v>125</v>
      </c>
      <c r="W5" s="119" t="s">
        <v>138</v>
      </c>
      <c r="X5" s="119" t="s">
        <v>125</v>
      </c>
    </row>
    <row r="6" spans="1:24" ht="39" customHeight="1" x14ac:dyDescent="0.2">
      <c r="A6" s="110"/>
      <c r="B6" s="112"/>
      <c r="C6" s="113"/>
      <c r="D6" s="113"/>
      <c r="E6" s="113"/>
      <c r="F6" s="114"/>
      <c r="G6" s="115"/>
      <c r="H6" s="113"/>
      <c r="I6" s="116"/>
      <c r="J6" s="119"/>
      <c r="K6" s="119"/>
      <c r="L6" s="117"/>
      <c r="M6" s="118"/>
      <c r="N6" s="119"/>
      <c r="O6" s="119"/>
      <c r="P6" s="117"/>
      <c r="Q6" s="118"/>
      <c r="R6" s="119"/>
      <c r="S6" s="119"/>
      <c r="T6" s="117"/>
      <c r="U6" s="118"/>
      <c r="V6" s="119"/>
      <c r="W6" s="119"/>
      <c r="X6" s="119"/>
    </row>
    <row r="7" spans="1:24" ht="15.75" customHeight="1" x14ac:dyDescent="0.2">
      <c r="A7" s="151" t="s">
        <v>286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71">
        <f>M59/17</f>
        <v>54.176470588235297</v>
      </c>
      <c r="N7" s="71">
        <f t="shared" ref="N7" si="0">N59/17</f>
        <v>36</v>
      </c>
      <c r="O7" s="71">
        <f>(O59-36)/22</f>
        <v>52.636363636363633</v>
      </c>
      <c r="P7" s="71">
        <f>P59/22</f>
        <v>36</v>
      </c>
      <c r="Q7" s="71">
        <f>Q59/12</f>
        <v>52.666666666666664</v>
      </c>
      <c r="R7" s="71">
        <f>R59/12</f>
        <v>36</v>
      </c>
      <c r="S7" s="71">
        <f>S59/9</f>
        <v>51.333333333333336</v>
      </c>
      <c r="T7" s="71">
        <f>T59/9</f>
        <v>36</v>
      </c>
      <c r="U7" s="71">
        <f>U59/11</f>
        <v>53.727272727272727</v>
      </c>
      <c r="V7" s="71">
        <f>V59/11</f>
        <v>36</v>
      </c>
      <c r="W7" s="71">
        <f>W59/8</f>
        <v>53.25</v>
      </c>
      <c r="X7" s="71">
        <f>X59/8</f>
        <v>36</v>
      </c>
    </row>
    <row r="8" spans="1:24" s="2" customFormat="1" ht="25.5" x14ac:dyDescent="0.2">
      <c r="A8" s="24" t="s">
        <v>259</v>
      </c>
      <c r="B8" s="27" t="s">
        <v>154</v>
      </c>
      <c r="C8" s="36">
        <f>C9+C20</f>
        <v>0</v>
      </c>
      <c r="D8" s="36">
        <f t="shared" ref="D8:X8" si="1">D9+D20</f>
        <v>4</v>
      </c>
      <c r="E8" s="36">
        <f t="shared" si="1"/>
        <v>6</v>
      </c>
      <c r="F8" s="63">
        <f t="shared" si="1"/>
        <v>8</v>
      </c>
      <c r="G8" s="62">
        <f t="shared" si="1"/>
        <v>2539</v>
      </c>
      <c r="H8" s="36">
        <f t="shared" si="1"/>
        <v>851</v>
      </c>
      <c r="I8" s="36">
        <f t="shared" si="1"/>
        <v>1688</v>
      </c>
      <c r="J8" s="36">
        <f t="shared" si="1"/>
        <v>1175</v>
      </c>
      <c r="K8" s="36">
        <f t="shared" si="1"/>
        <v>487</v>
      </c>
      <c r="L8" s="65">
        <f t="shared" si="1"/>
        <v>26</v>
      </c>
      <c r="M8" s="62">
        <f t="shared" si="1"/>
        <v>757</v>
      </c>
      <c r="N8" s="36">
        <f t="shared" si="1"/>
        <v>498</v>
      </c>
      <c r="O8" s="36">
        <f t="shared" si="1"/>
        <v>929</v>
      </c>
      <c r="P8" s="65">
        <f t="shared" si="1"/>
        <v>609</v>
      </c>
      <c r="Q8" s="62">
        <f t="shared" si="1"/>
        <v>461</v>
      </c>
      <c r="R8" s="36">
        <f t="shared" si="1"/>
        <v>318</v>
      </c>
      <c r="S8" s="36">
        <f t="shared" si="1"/>
        <v>248</v>
      </c>
      <c r="T8" s="65">
        <f>T9+T20</f>
        <v>167</v>
      </c>
      <c r="U8" s="62">
        <f t="shared" si="1"/>
        <v>93</v>
      </c>
      <c r="V8" s="36">
        <f t="shared" si="1"/>
        <v>62</v>
      </c>
      <c r="W8" s="36">
        <f t="shared" si="1"/>
        <v>51</v>
      </c>
      <c r="X8" s="36">
        <f t="shared" si="1"/>
        <v>34</v>
      </c>
    </row>
    <row r="9" spans="1:24" s="2" customFormat="1" x14ac:dyDescent="0.2">
      <c r="A9" s="24" t="s">
        <v>260</v>
      </c>
      <c r="B9" s="27" t="s">
        <v>0</v>
      </c>
      <c r="C9" s="36">
        <f>COUNT(C10:C18)</f>
        <v>0</v>
      </c>
      <c r="D9" s="36">
        <f t="shared" ref="D9" si="2">COUNT(D10:D18)</f>
        <v>2</v>
      </c>
      <c r="E9" s="36">
        <v>5</v>
      </c>
      <c r="F9" s="36">
        <v>7</v>
      </c>
      <c r="G9" s="29">
        <f>SUM(G10:G19)</f>
        <v>1745</v>
      </c>
      <c r="H9" s="29">
        <f t="shared" ref="H9:X9" si="3">SUM(H10:H19)</f>
        <v>614</v>
      </c>
      <c r="I9" s="29">
        <f t="shared" si="3"/>
        <v>1131</v>
      </c>
      <c r="J9" s="29">
        <f t="shared" si="3"/>
        <v>734</v>
      </c>
      <c r="K9" s="29">
        <f t="shared" si="3"/>
        <v>397</v>
      </c>
      <c r="L9" s="34">
        <f t="shared" si="3"/>
        <v>0</v>
      </c>
      <c r="M9" s="29">
        <f t="shared" si="3"/>
        <v>518</v>
      </c>
      <c r="N9" s="29">
        <f t="shared" si="3"/>
        <v>328</v>
      </c>
      <c r="O9" s="29">
        <f t="shared" si="3"/>
        <v>621</v>
      </c>
      <c r="P9" s="34">
        <f t="shared" si="3"/>
        <v>392</v>
      </c>
      <c r="Q9" s="29">
        <f t="shared" si="3"/>
        <v>276</v>
      </c>
      <c r="R9" s="29">
        <f t="shared" si="3"/>
        <v>194</v>
      </c>
      <c r="S9" s="29">
        <f t="shared" si="3"/>
        <v>186</v>
      </c>
      <c r="T9" s="34">
        <f>SUM(T10:T19)</f>
        <v>121</v>
      </c>
      <c r="U9" s="29">
        <f t="shared" si="3"/>
        <v>93</v>
      </c>
      <c r="V9" s="29">
        <f t="shared" si="3"/>
        <v>62</v>
      </c>
      <c r="W9" s="29">
        <f t="shared" si="3"/>
        <v>51</v>
      </c>
      <c r="X9" s="29">
        <f t="shared" si="3"/>
        <v>34</v>
      </c>
    </row>
    <row r="10" spans="1:24" x14ac:dyDescent="0.2">
      <c r="A10" s="26" t="s">
        <v>5</v>
      </c>
      <c r="B10" s="3" t="s">
        <v>6</v>
      </c>
      <c r="C10" s="28"/>
      <c r="D10" s="4">
        <v>2</v>
      </c>
      <c r="E10" s="4"/>
      <c r="F10" s="33"/>
      <c r="G10" s="30">
        <f>M10+O10+Q10+S10+U10+W10</f>
        <v>117</v>
      </c>
      <c r="H10" s="61">
        <f>G10-I10</f>
        <v>39</v>
      </c>
      <c r="I10" s="26">
        <f>N10+P10+R10+T10+V10+X10</f>
        <v>78</v>
      </c>
      <c r="J10" s="26">
        <f>I10-K10-L10</f>
        <v>78</v>
      </c>
      <c r="K10" s="26"/>
      <c r="L10" s="5"/>
      <c r="M10" s="30">
        <v>51</v>
      </c>
      <c r="N10" s="26">
        <v>34</v>
      </c>
      <c r="O10" s="26">
        <v>66</v>
      </c>
      <c r="P10" s="5">
        <v>44</v>
      </c>
      <c r="Q10" s="30"/>
      <c r="R10" s="26"/>
      <c r="S10" s="26"/>
      <c r="T10" s="5"/>
      <c r="U10" s="30"/>
      <c r="V10" s="26"/>
      <c r="W10" s="26"/>
      <c r="X10" s="26"/>
    </row>
    <row r="11" spans="1:24" x14ac:dyDescent="0.2">
      <c r="A11" s="26" t="s">
        <v>8</v>
      </c>
      <c r="B11" s="3" t="s">
        <v>9</v>
      </c>
      <c r="C11" s="28"/>
      <c r="D11" s="4"/>
      <c r="E11" s="4"/>
      <c r="F11" s="33">
        <v>4</v>
      </c>
      <c r="G11" s="30">
        <f>M11+O11+Q11+S11+U11+W11</f>
        <v>292</v>
      </c>
      <c r="H11" s="61">
        <f>G11-I11</f>
        <v>97</v>
      </c>
      <c r="I11" s="26">
        <f>N11+P11+R11+T11+V11+X11</f>
        <v>195</v>
      </c>
      <c r="J11" s="26">
        <f>I11-K11-L11</f>
        <v>195</v>
      </c>
      <c r="K11" s="26"/>
      <c r="L11" s="5"/>
      <c r="M11" s="30">
        <v>51</v>
      </c>
      <c r="N11" s="26">
        <v>34</v>
      </c>
      <c r="O11" s="26">
        <v>111</v>
      </c>
      <c r="P11" s="5">
        <v>74</v>
      </c>
      <c r="Q11" s="30">
        <v>63</v>
      </c>
      <c r="R11" s="26">
        <v>48</v>
      </c>
      <c r="S11" s="26">
        <v>67</v>
      </c>
      <c r="T11" s="5">
        <v>39</v>
      </c>
      <c r="U11" s="30"/>
      <c r="V11" s="26"/>
      <c r="W11" s="26"/>
      <c r="X11" s="26"/>
    </row>
    <row r="12" spans="1:24" x14ac:dyDescent="0.2">
      <c r="A12" s="26" t="s">
        <v>10</v>
      </c>
      <c r="B12" s="3" t="s">
        <v>11</v>
      </c>
      <c r="C12" s="28"/>
      <c r="D12" s="4"/>
      <c r="E12" s="4">
        <v>2</v>
      </c>
      <c r="F12" s="33">
        <v>5</v>
      </c>
      <c r="G12" s="30">
        <f t="shared" ref="G12:G19" si="4">M12+O12+Q12+S12+U12+W12</f>
        <v>234</v>
      </c>
      <c r="H12" s="61">
        <f t="shared" ref="H12:H23" si="5">G12-I12</f>
        <v>78</v>
      </c>
      <c r="I12" s="26">
        <f t="shared" ref="I12:I19" si="6">N12+P12+R12+T12+V12+X12</f>
        <v>156</v>
      </c>
      <c r="J12" s="26">
        <f t="shared" ref="J12:J19" si="7">I12-K12-L12</f>
        <v>0</v>
      </c>
      <c r="K12" s="26">
        <v>156</v>
      </c>
      <c r="L12" s="5"/>
      <c r="M12" s="30">
        <v>52</v>
      </c>
      <c r="N12" s="26">
        <v>34</v>
      </c>
      <c r="O12" s="26">
        <v>73</v>
      </c>
      <c r="P12" s="5">
        <v>49</v>
      </c>
      <c r="Q12" s="30">
        <v>45</v>
      </c>
      <c r="R12" s="26">
        <v>30</v>
      </c>
      <c r="S12" s="26">
        <v>37</v>
      </c>
      <c r="T12" s="5">
        <v>25</v>
      </c>
      <c r="U12" s="30">
        <v>27</v>
      </c>
      <c r="V12" s="26">
        <v>18</v>
      </c>
      <c r="W12" s="26"/>
      <c r="X12" s="26"/>
    </row>
    <row r="13" spans="1:24" x14ac:dyDescent="0.2">
      <c r="A13" s="26" t="s">
        <v>13</v>
      </c>
      <c r="B13" s="3" t="s">
        <v>14</v>
      </c>
      <c r="C13" s="28"/>
      <c r="D13" s="4"/>
      <c r="E13" s="4"/>
      <c r="F13" s="33">
        <v>2</v>
      </c>
      <c r="G13" s="30">
        <f t="shared" si="4"/>
        <v>175</v>
      </c>
      <c r="H13" s="61">
        <f t="shared" si="5"/>
        <v>58</v>
      </c>
      <c r="I13" s="26">
        <f t="shared" si="6"/>
        <v>117</v>
      </c>
      <c r="J13" s="26">
        <f t="shared" si="7"/>
        <v>117</v>
      </c>
      <c r="K13" s="26"/>
      <c r="L13" s="5"/>
      <c r="M13" s="30">
        <v>106</v>
      </c>
      <c r="N13" s="26">
        <v>71</v>
      </c>
      <c r="O13" s="26">
        <v>69</v>
      </c>
      <c r="P13" s="5">
        <v>46</v>
      </c>
      <c r="Q13" s="30"/>
      <c r="R13" s="26"/>
      <c r="S13" s="26"/>
      <c r="T13" s="5"/>
      <c r="U13" s="30"/>
      <c r="V13" s="26"/>
      <c r="W13" s="26"/>
      <c r="X13" s="26"/>
    </row>
    <row r="14" spans="1:24" ht="25.5" x14ac:dyDescent="0.2">
      <c r="A14" s="26" t="s">
        <v>16</v>
      </c>
      <c r="B14" s="3" t="s">
        <v>17</v>
      </c>
      <c r="C14" s="28"/>
      <c r="D14" s="4">
        <v>4</v>
      </c>
      <c r="E14" s="4"/>
      <c r="F14" s="33"/>
      <c r="G14" s="30">
        <f t="shared" si="4"/>
        <v>234</v>
      </c>
      <c r="H14" s="61">
        <f t="shared" si="5"/>
        <v>78</v>
      </c>
      <c r="I14" s="26">
        <f t="shared" si="6"/>
        <v>156</v>
      </c>
      <c r="J14" s="26">
        <f t="shared" si="7"/>
        <v>156</v>
      </c>
      <c r="K14" s="26"/>
      <c r="L14" s="5"/>
      <c r="M14" s="30"/>
      <c r="N14" s="26"/>
      <c r="O14" s="26">
        <v>104</v>
      </c>
      <c r="P14" s="5">
        <v>69</v>
      </c>
      <c r="Q14" s="30">
        <v>72</v>
      </c>
      <c r="R14" s="26">
        <v>48</v>
      </c>
      <c r="S14" s="26">
        <v>58</v>
      </c>
      <c r="T14" s="5">
        <v>39</v>
      </c>
      <c r="U14" s="30"/>
      <c r="V14" s="26"/>
      <c r="W14" s="26"/>
      <c r="X14" s="26"/>
    </row>
    <row r="15" spans="1:24" x14ac:dyDescent="0.2">
      <c r="A15" s="26" t="s">
        <v>19</v>
      </c>
      <c r="B15" s="3" t="s">
        <v>20</v>
      </c>
      <c r="C15" s="28"/>
      <c r="D15" s="4"/>
      <c r="E15" s="4"/>
      <c r="F15" s="33">
        <v>2</v>
      </c>
      <c r="G15" s="30">
        <f t="shared" si="4"/>
        <v>117</v>
      </c>
      <c r="H15" s="61">
        <f t="shared" si="5"/>
        <v>39</v>
      </c>
      <c r="I15" s="26">
        <f t="shared" si="6"/>
        <v>78</v>
      </c>
      <c r="J15" s="26">
        <f t="shared" si="7"/>
        <v>39</v>
      </c>
      <c r="K15" s="26">
        <v>39</v>
      </c>
      <c r="L15" s="5"/>
      <c r="M15" s="30">
        <v>51</v>
      </c>
      <c r="N15" s="26">
        <v>34</v>
      </c>
      <c r="O15" s="26">
        <v>66</v>
      </c>
      <c r="P15" s="5">
        <v>44</v>
      </c>
      <c r="Q15" s="30"/>
      <c r="R15" s="26"/>
      <c r="S15" s="26"/>
      <c r="T15" s="5"/>
      <c r="U15" s="30"/>
      <c r="V15" s="26"/>
      <c r="W15" s="26"/>
      <c r="X15" s="26"/>
    </row>
    <row r="16" spans="1:24" x14ac:dyDescent="0.2">
      <c r="A16" s="26" t="s">
        <v>22</v>
      </c>
      <c r="B16" s="3" t="s">
        <v>23</v>
      </c>
      <c r="C16" s="28"/>
      <c r="D16" s="4"/>
      <c r="E16" s="4"/>
      <c r="F16" s="33">
        <v>6</v>
      </c>
      <c r="G16" s="30">
        <f t="shared" si="4"/>
        <v>117</v>
      </c>
      <c r="H16" s="61">
        <f t="shared" si="5"/>
        <v>39</v>
      </c>
      <c r="I16" s="26">
        <f t="shared" si="6"/>
        <v>78</v>
      </c>
      <c r="J16" s="26">
        <f t="shared" si="7"/>
        <v>70</v>
      </c>
      <c r="K16" s="26">
        <v>8</v>
      </c>
      <c r="L16" s="5"/>
      <c r="M16" s="30"/>
      <c r="N16" s="26"/>
      <c r="O16" s="26"/>
      <c r="P16" s="5"/>
      <c r="Q16" s="30"/>
      <c r="R16" s="26"/>
      <c r="S16" s="26"/>
      <c r="T16" s="5"/>
      <c r="U16" s="30">
        <v>66</v>
      </c>
      <c r="V16" s="26">
        <v>44</v>
      </c>
      <c r="W16" s="26">
        <v>51</v>
      </c>
      <c r="X16" s="26">
        <v>34</v>
      </c>
    </row>
    <row r="17" spans="1:24" x14ac:dyDescent="0.2">
      <c r="A17" s="26" t="s">
        <v>25</v>
      </c>
      <c r="B17" s="3" t="s">
        <v>26</v>
      </c>
      <c r="C17" s="28"/>
      <c r="D17" s="4"/>
      <c r="E17" s="4"/>
      <c r="F17" s="33">
        <v>1</v>
      </c>
      <c r="G17" s="30">
        <f t="shared" si="4"/>
        <v>105</v>
      </c>
      <c r="H17" s="61">
        <f t="shared" si="5"/>
        <v>35</v>
      </c>
      <c r="I17" s="26">
        <f t="shared" si="6"/>
        <v>70</v>
      </c>
      <c r="J17" s="26">
        <f t="shared" si="7"/>
        <v>47</v>
      </c>
      <c r="K17" s="26">
        <v>23</v>
      </c>
      <c r="L17" s="5"/>
      <c r="M17" s="30">
        <v>105</v>
      </c>
      <c r="N17" s="26">
        <v>70</v>
      </c>
      <c r="O17" s="26"/>
      <c r="P17" s="5"/>
      <c r="Q17" s="30"/>
      <c r="R17" s="26"/>
      <c r="S17" s="26"/>
      <c r="T17" s="5"/>
      <c r="U17" s="30"/>
      <c r="V17" s="26"/>
      <c r="W17" s="26"/>
      <c r="X17" s="26"/>
    </row>
    <row r="18" spans="1:24" x14ac:dyDescent="0.2">
      <c r="A18" s="26" t="s">
        <v>28</v>
      </c>
      <c r="B18" s="3" t="s">
        <v>29</v>
      </c>
      <c r="C18" s="28"/>
      <c r="D18" s="4"/>
      <c r="E18" s="4">
        <v>3</v>
      </c>
      <c r="F18" s="33"/>
      <c r="G18" s="30">
        <f t="shared" si="4"/>
        <v>48</v>
      </c>
      <c r="H18" s="61">
        <f t="shared" si="5"/>
        <v>16</v>
      </c>
      <c r="I18" s="26">
        <f t="shared" si="6"/>
        <v>32</v>
      </c>
      <c r="J18" s="26">
        <f t="shared" si="7"/>
        <v>32</v>
      </c>
      <c r="K18" s="26"/>
      <c r="L18" s="5"/>
      <c r="M18" s="30"/>
      <c r="N18" s="26"/>
      <c r="O18" s="26"/>
      <c r="P18" s="5"/>
      <c r="Q18" s="30">
        <v>48</v>
      </c>
      <c r="R18" s="26">
        <v>32</v>
      </c>
      <c r="S18" s="26"/>
      <c r="T18" s="5"/>
      <c r="U18" s="30"/>
      <c r="V18" s="26"/>
      <c r="W18" s="26"/>
      <c r="X18" s="26"/>
    </row>
    <row r="19" spans="1:24" x14ac:dyDescent="0.2">
      <c r="A19" s="26" t="s">
        <v>1</v>
      </c>
      <c r="B19" s="25" t="s">
        <v>3</v>
      </c>
      <c r="C19" s="6"/>
      <c r="D19" s="4"/>
      <c r="E19" s="4" t="s">
        <v>282</v>
      </c>
      <c r="F19" s="33">
        <v>4</v>
      </c>
      <c r="G19" s="30">
        <f t="shared" si="4"/>
        <v>306</v>
      </c>
      <c r="H19" s="61">
        <f t="shared" si="5"/>
        <v>135</v>
      </c>
      <c r="I19" s="26">
        <f t="shared" si="6"/>
        <v>171</v>
      </c>
      <c r="J19" s="26">
        <f t="shared" si="7"/>
        <v>0</v>
      </c>
      <c r="K19" s="26">
        <v>171</v>
      </c>
      <c r="L19" s="5"/>
      <c r="M19" s="30">
        <v>102</v>
      </c>
      <c r="N19" s="26">
        <v>51</v>
      </c>
      <c r="O19" s="26">
        <v>132</v>
      </c>
      <c r="P19" s="5">
        <v>66</v>
      </c>
      <c r="Q19" s="30">
        <v>48</v>
      </c>
      <c r="R19" s="26">
        <v>36</v>
      </c>
      <c r="S19" s="26">
        <v>24</v>
      </c>
      <c r="T19" s="5">
        <v>18</v>
      </c>
      <c r="U19" s="30"/>
      <c r="V19" s="26"/>
      <c r="W19" s="26"/>
      <c r="X19" s="26"/>
    </row>
    <row r="20" spans="1:24" s="2" customFormat="1" x14ac:dyDescent="0.2">
      <c r="A20" s="24" t="s">
        <v>261</v>
      </c>
      <c r="B20" s="27" t="s">
        <v>30</v>
      </c>
      <c r="C20" s="36">
        <f>COUNT(C21:C23)</f>
        <v>0</v>
      </c>
      <c r="D20" s="36">
        <f t="shared" ref="D20:F20" si="8">COUNT(D21:D23)</f>
        <v>2</v>
      </c>
      <c r="E20" s="36">
        <f t="shared" si="8"/>
        <v>1</v>
      </c>
      <c r="F20" s="63">
        <f t="shared" si="8"/>
        <v>1</v>
      </c>
      <c r="G20" s="29">
        <f>SUM(G21:G23)</f>
        <v>794</v>
      </c>
      <c r="H20" s="29">
        <f t="shared" ref="H20:S20" si="9">SUM(H21:H23)</f>
        <v>237</v>
      </c>
      <c r="I20" s="29">
        <f t="shared" si="9"/>
        <v>557</v>
      </c>
      <c r="J20" s="29">
        <f t="shared" si="9"/>
        <v>441</v>
      </c>
      <c r="K20" s="29">
        <f t="shared" si="9"/>
        <v>90</v>
      </c>
      <c r="L20" s="34">
        <f t="shared" si="9"/>
        <v>26</v>
      </c>
      <c r="M20" s="29">
        <f t="shared" si="9"/>
        <v>239</v>
      </c>
      <c r="N20" s="29">
        <f t="shared" si="9"/>
        <v>170</v>
      </c>
      <c r="O20" s="29">
        <f t="shared" si="9"/>
        <v>308</v>
      </c>
      <c r="P20" s="34">
        <f t="shared" si="9"/>
        <v>217</v>
      </c>
      <c r="Q20" s="29">
        <f t="shared" si="9"/>
        <v>185</v>
      </c>
      <c r="R20" s="29">
        <f t="shared" si="9"/>
        <v>124</v>
      </c>
      <c r="S20" s="29">
        <f t="shared" si="9"/>
        <v>62</v>
      </c>
      <c r="T20" s="34">
        <f>SUM(T21:T23)</f>
        <v>46</v>
      </c>
      <c r="U20" s="34">
        <f t="shared" ref="U20:X20" si="10">SUM(U21:U23)</f>
        <v>0</v>
      </c>
      <c r="V20" s="34">
        <f t="shared" si="10"/>
        <v>0</v>
      </c>
      <c r="W20" s="34">
        <f t="shared" si="10"/>
        <v>0</v>
      </c>
      <c r="X20" s="34">
        <f t="shared" si="10"/>
        <v>0</v>
      </c>
    </row>
    <row r="21" spans="1:24" x14ac:dyDescent="0.2">
      <c r="A21" s="26" t="s">
        <v>32</v>
      </c>
      <c r="B21" s="3" t="s">
        <v>33</v>
      </c>
      <c r="C21" s="28"/>
      <c r="D21" s="4">
        <v>4</v>
      </c>
      <c r="E21" s="4">
        <v>2</v>
      </c>
      <c r="F21" s="33"/>
      <c r="G21" s="30">
        <f t="shared" ref="G21:G23" si="11">M21+O21+Q21+S21+U21+W21</f>
        <v>406</v>
      </c>
      <c r="H21" s="61">
        <f t="shared" si="5"/>
        <v>111</v>
      </c>
      <c r="I21" s="26">
        <f t="shared" ref="I21:I23" si="12">N21+P21+R21+T21+V21+X21</f>
        <v>295</v>
      </c>
      <c r="J21" s="26">
        <f t="shared" ref="J21:J22" si="13">I21-K21-L21</f>
        <v>295</v>
      </c>
      <c r="K21" s="26"/>
      <c r="L21" s="5"/>
      <c r="M21" s="30">
        <v>114</v>
      </c>
      <c r="N21" s="26">
        <v>85</v>
      </c>
      <c r="O21" s="26">
        <v>123</v>
      </c>
      <c r="P21" s="5">
        <v>92</v>
      </c>
      <c r="Q21" s="30">
        <v>107</v>
      </c>
      <c r="R21" s="26">
        <v>72</v>
      </c>
      <c r="S21" s="26">
        <v>62</v>
      </c>
      <c r="T21" s="5">
        <v>46</v>
      </c>
      <c r="U21" s="30"/>
      <c r="V21" s="26"/>
      <c r="W21" s="26"/>
      <c r="X21" s="26"/>
    </row>
    <row r="22" spans="1:24" x14ac:dyDescent="0.2">
      <c r="A22" s="26" t="s">
        <v>35</v>
      </c>
      <c r="B22" s="3" t="s">
        <v>36</v>
      </c>
      <c r="C22" s="28"/>
      <c r="D22" s="4"/>
      <c r="E22" s="4"/>
      <c r="F22" s="33">
        <v>2</v>
      </c>
      <c r="G22" s="30">
        <f t="shared" si="11"/>
        <v>130</v>
      </c>
      <c r="H22" s="61">
        <f t="shared" si="5"/>
        <v>40</v>
      </c>
      <c r="I22" s="26">
        <f t="shared" si="12"/>
        <v>90</v>
      </c>
      <c r="J22" s="26">
        <f t="shared" si="13"/>
        <v>0</v>
      </c>
      <c r="K22" s="26">
        <v>90</v>
      </c>
      <c r="L22" s="5"/>
      <c r="M22" s="30">
        <v>49</v>
      </c>
      <c r="N22" s="26">
        <v>34</v>
      </c>
      <c r="O22" s="26">
        <v>81</v>
      </c>
      <c r="P22" s="5">
        <v>56</v>
      </c>
      <c r="Q22" s="30"/>
      <c r="R22" s="26"/>
      <c r="S22" s="26"/>
      <c r="T22" s="5"/>
      <c r="U22" s="30"/>
      <c r="V22" s="26"/>
      <c r="W22" s="26"/>
      <c r="X22" s="26"/>
    </row>
    <row r="23" spans="1:24" x14ac:dyDescent="0.2">
      <c r="A23" s="26" t="s">
        <v>38</v>
      </c>
      <c r="B23" s="3" t="s">
        <v>39</v>
      </c>
      <c r="C23" s="28"/>
      <c r="D23" s="4">
        <v>3</v>
      </c>
      <c r="E23" s="4"/>
      <c r="F23" s="33"/>
      <c r="G23" s="30">
        <f t="shared" si="11"/>
        <v>258</v>
      </c>
      <c r="H23" s="61">
        <f t="shared" si="5"/>
        <v>86</v>
      </c>
      <c r="I23" s="26">
        <f t="shared" si="12"/>
        <v>172</v>
      </c>
      <c r="J23" s="26">
        <v>146</v>
      </c>
      <c r="K23" s="26"/>
      <c r="L23" s="5">
        <v>26</v>
      </c>
      <c r="M23" s="30">
        <v>76</v>
      </c>
      <c r="N23" s="26">
        <v>51</v>
      </c>
      <c r="O23" s="26">
        <v>104</v>
      </c>
      <c r="P23" s="5">
        <v>69</v>
      </c>
      <c r="Q23" s="30">
        <v>78</v>
      </c>
      <c r="R23" s="26">
        <v>52</v>
      </c>
      <c r="S23" s="26"/>
      <c r="T23" s="5"/>
      <c r="U23" s="30"/>
      <c r="V23" s="26"/>
      <c r="W23" s="26"/>
      <c r="X23" s="26"/>
    </row>
    <row r="24" spans="1:24" s="2" customFormat="1" ht="25.5" x14ac:dyDescent="0.2">
      <c r="A24" s="24" t="s">
        <v>262</v>
      </c>
      <c r="B24" s="27" t="s">
        <v>155</v>
      </c>
      <c r="C24" s="36">
        <f>SUM(C25,C41)</f>
        <v>2</v>
      </c>
      <c r="D24" s="36">
        <f t="shared" ref="D24:F24" si="14">SUM(D25,D41)</f>
        <v>7</v>
      </c>
      <c r="E24" s="36">
        <f t="shared" si="14"/>
        <v>5</v>
      </c>
      <c r="F24" s="36">
        <f t="shared" si="14"/>
        <v>11</v>
      </c>
      <c r="G24" s="62">
        <f t="shared" ref="G24:X24" si="15">SUM(G25,G41,G57)</f>
        <v>1687</v>
      </c>
      <c r="H24" s="36">
        <f t="shared" si="15"/>
        <v>531</v>
      </c>
      <c r="I24" s="36">
        <f t="shared" si="15"/>
        <v>1156</v>
      </c>
      <c r="J24" s="36">
        <f t="shared" si="15"/>
        <v>603</v>
      </c>
      <c r="K24" s="36">
        <f t="shared" si="15"/>
        <v>514</v>
      </c>
      <c r="L24" s="65">
        <f t="shared" si="15"/>
        <v>39</v>
      </c>
      <c r="M24" s="62">
        <f t="shared" si="15"/>
        <v>164</v>
      </c>
      <c r="N24" s="36">
        <f t="shared" si="15"/>
        <v>114</v>
      </c>
      <c r="O24" s="36">
        <f t="shared" si="15"/>
        <v>265</v>
      </c>
      <c r="P24" s="65">
        <f t="shared" si="15"/>
        <v>183</v>
      </c>
      <c r="Q24" s="62">
        <f t="shared" si="15"/>
        <v>171</v>
      </c>
      <c r="R24" s="36">
        <f t="shared" si="15"/>
        <v>114</v>
      </c>
      <c r="S24" s="36">
        <f t="shared" si="15"/>
        <v>214</v>
      </c>
      <c r="T24" s="65">
        <f t="shared" si="15"/>
        <v>157</v>
      </c>
      <c r="U24" s="62">
        <f t="shared" si="15"/>
        <v>498</v>
      </c>
      <c r="V24" s="36">
        <f t="shared" si="15"/>
        <v>334</v>
      </c>
      <c r="W24" s="36">
        <f t="shared" si="15"/>
        <v>375</v>
      </c>
      <c r="X24" s="36">
        <f t="shared" si="15"/>
        <v>254</v>
      </c>
    </row>
    <row r="25" spans="1:24" s="2" customFormat="1" x14ac:dyDescent="0.2">
      <c r="A25" s="24" t="s">
        <v>40</v>
      </c>
      <c r="B25" s="27" t="s">
        <v>41</v>
      </c>
      <c r="C25" s="36"/>
      <c r="D25" s="36">
        <f t="shared" ref="D25:F25" si="16">COUNT(D26:D40)</f>
        <v>5</v>
      </c>
      <c r="E25" s="36">
        <f t="shared" si="16"/>
        <v>5</v>
      </c>
      <c r="F25" s="63">
        <f t="shared" si="16"/>
        <v>5</v>
      </c>
      <c r="G25" s="29">
        <f>SUM(G26:G40)</f>
        <v>941</v>
      </c>
      <c r="H25" s="29">
        <f t="shared" ref="H25:X25" si="17">SUM(H26:H40)</f>
        <v>282</v>
      </c>
      <c r="I25" s="29">
        <f t="shared" si="17"/>
        <v>659</v>
      </c>
      <c r="J25" s="29">
        <f t="shared" si="17"/>
        <v>287</v>
      </c>
      <c r="K25" s="29">
        <f t="shared" si="17"/>
        <v>333</v>
      </c>
      <c r="L25" s="34">
        <f t="shared" si="17"/>
        <v>39</v>
      </c>
      <c r="M25" s="29">
        <f t="shared" si="17"/>
        <v>164</v>
      </c>
      <c r="N25" s="29">
        <f t="shared" si="17"/>
        <v>114</v>
      </c>
      <c r="O25" s="29">
        <f t="shared" si="17"/>
        <v>138</v>
      </c>
      <c r="P25" s="34">
        <f t="shared" si="17"/>
        <v>98</v>
      </c>
      <c r="Q25" s="29">
        <f t="shared" si="17"/>
        <v>84</v>
      </c>
      <c r="R25" s="29">
        <f t="shared" si="17"/>
        <v>56</v>
      </c>
      <c r="S25" s="29">
        <f t="shared" si="17"/>
        <v>152</v>
      </c>
      <c r="T25" s="34">
        <f>SUM(T26:T40)</f>
        <v>113</v>
      </c>
      <c r="U25" s="29">
        <f t="shared" si="17"/>
        <v>232</v>
      </c>
      <c r="V25" s="29">
        <f t="shared" si="17"/>
        <v>164</v>
      </c>
      <c r="W25" s="29">
        <f t="shared" si="17"/>
        <v>171</v>
      </c>
      <c r="X25" s="29">
        <f t="shared" si="17"/>
        <v>114</v>
      </c>
    </row>
    <row r="26" spans="1:24" x14ac:dyDescent="0.2">
      <c r="A26" s="26" t="s">
        <v>43</v>
      </c>
      <c r="B26" s="3" t="s">
        <v>44</v>
      </c>
      <c r="C26" s="28"/>
      <c r="D26" s="4">
        <v>6</v>
      </c>
      <c r="E26" s="4"/>
      <c r="F26" s="33"/>
      <c r="G26" s="30">
        <f t="shared" ref="G26" si="18">M26+O26+Q26+S26+U26+W26</f>
        <v>57</v>
      </c>
      <c r="H26" s="61">
        <f t="shared" ref="H26:H40" si="19">G26-I26</f>
        <v>19</v>
      </c>
      <c r="I26" s="26">
        <f t="shared" ref="I26" si="20">N26+P26+R26+T26+V26+X26</f>
        <v>38</v>
      </c>
      <c r="J26" s="26">
        <f t="shared" ref="J26" si="21">I26-K26-L26</f>
        <v>26</v>
      </c>
      <c r="K26" s="26">
        <v>12</v>
      </c>
      <c r="L26" s="5"/>
      <c r="M26" s="30"/>
      <c r="N26" s="26"/>
      <c r="O26" s="26"/>
      <c r="P26" s="5"/>
      <c r="Q26" s="30"/>
      <c r="R26" s="26"/>
      <c r="S26" s="26"/>
      <c r="T26" s="5"/>
      <c r="U26" s="30"/>
      <c r="V26" s="26"/>
      <c r="W26" s="26">
        <v>57</v>
      </c>
      <c r="X26" s="26">
        <v>38</v>
      </c>
    </row>
    <row r="27" spans="1:24" x14ac:dyDescent="0.2">
      <c r="A27" s="26" t="s">
        <v>46</v>
      </c>
      <c r="B27" s="3" t="s">
        <v>47</v>
      </c>
      <c r="C27" s="28"/>
      <c r="D27" s="4">
        <v>1</v>
      </c>
      <c r="E27" s="4"/>
      <c r="F27" s="33"/>
      <c r="G27" s="30">
        <f t="shared" ref="G27:G40" si="22">M27+O27+Q27+S27+U27+W27</f>
        <v>61</v>
      </c>
      <c r="H27" s="61">
        <f t="shared" si="19"/>
        <v>20</v>
      </c>
      <c r="I27" s="26">
        <f t="shared" ref="I27:I40" si="23">N27+P27+R27+T27+V27+X27</f>
        <v>41</v>
      </c>
      <c r="J27" s="26">
        <f t="shared" ref="J27:J40" si="24">I27-K27-L27</f>
        <v>26</v>
      </c>
      <c r="K27" s="26"/>
      <c r="L27" s="5">
        <v>15</v>
      </c>
      <c r="M27" s="30">
        <v>61</v>
      </c>
      <c r="N27" s="26">
        <v>41</v>
      </c>
      <c r="O27" s="26"/>
      <c r="P27" s="5"/>
      <c r="Q27" s="30"/>
      <c r="R27" s="26"/>
      <c r="S27" s="26"/>
      <c r="T27" s="5"/>
      <c r="U27" s="30"/>
      <c r="V27" s="26"/>
      <c r="W27" s="26"/>
      <c r="X27" s="26"/>
    </row>
    <row r="28" spans="1:24" x14ac:dyDescent="0.2">
      <c r="A28" s="26" t="s">
        <v>49</v>
      </c>
      <c r="B28" s="3" t="s">
        <v>50</v>
      </c>
      <c r="C28" s="28"/>
      <c r="D28" s="4">
        <v>2</v>
      </c>
      <c r="E28" s="4"/>
      <c r="F28" s="33"/>
      <c r="G28" s="30">
        <f t="shared" si="22"/>
        <v>70</v>
      </c>
      <c r="H28" s="61">
        <f t="shared" si="19"/>
        <v>20</v>
      </c>
      <c r="I28" s="26">
        <f t="shared" si="23"/>
        <v>50</v>
      </c>
      <c r="J28" s="26">
        <f t="shared" si="24"/>
        <v>26</v>
      </c>
      <c r="K28" s="26">
        <v>24</v>
      </c>
      <c r="L28" s="5"/>
      <c r="M28" s="30"/>
      <c r="N28" s="26"/>
      <c r="O28" s="26">
        <v>70</v>
      </c>
      <c r="P28" s="5">
        <v>50</v>
      </c>
      <c r="Q28" s="30"/>
      <c r="R28" s="26"/>
      <c r="S28" s="26"/>
      <c r="T28" s="5"/>
      <c r="U28" s="30"/>
      <c r="V28" s="26"/>
      <c r="W28" s="26"/>
      <c r="X28" s="26"/>
    </row>
    <row r="29" spans="1:24" x14ac:dyDescent="0.2">
      <c r="A29" s="26" t="s">
        <v>52</v>
      </c>
      <c r="B29" s="3" t="s">
        <v>53</v>
      </c>
      <c r="C29" s="28"/>
      <c r="D29" s="4"/>
      <c r="E29" s="4">
        <v>1</v>
      </c>
      <c r="F29" s="33"/>
      <c r="G29" s="30">
        <f t="shared" si="22"/>
        <v>57</v>
      </c>
      <c r="H29" s="61">
        <f t="shared" si="19"/>
        <v>16</v>
      </c>
      <c r="I29" s="26">
        <f t="shared" si="23"/>
        <v>41</v>
      </c>
      <c r="J29" s="26">
        <f t="shared" si="24"/>
        <v>13</v>
      </c>
      <c r="K29" s="26">
        <v>28</v>
      </c>
      <c r="L29" s="5"/>
      <c r="M29" s="30">
        <v>57</v>
      </c>
      <c r="N29" s="26">
        <v>41</v>
      </c>
      <c r="O29" s="26"/>
      <c r="P29" s="5"/>
      <c r="Q29" s="30"/>
      <c r="R29" s="26"/>
      <c r="S29" s="26"/>
      <c r="T29" s="5"/>
      <c r="U29" s="30"/>
      <c r="V29" s="26"/>
      <c r="W29" s="26"/>
      <c r="X29" s="26"/>
    </row>
    <row r="30" spans="1:24" x14ac:dyDescent="0.2">
      <c r="A30" s="26" t="s">
        <v>55</v>
      </c>
      <c r="B30" s="3" t="s">
        <v>56</v>
      </c>
      <c r="C30" s="28"/>
      <c r="D30" s="4"/>
      <c r="E30" s="4"/>
      <c r="F30" s="33">
        <v>4</v>
      </c>
      <c r="G30" s="30">
        <f t="shared" si="22"/>
        <v>90</v>
      </c>
      <c r="H30" s="61">
        <f t="shared" si="19"/>
        <v>30</v>
      </c>
      <c r="I30" s="26">
        <f t="shared" si="23"/>
        <v>60</v>
      </c>
      <c r="J30" s="26">
        <f t="shared" si="24"/>
        <v>36</v>
      </c>
      <c r="K30" s="26"/>
      <c r="L30" s="5">
        <v>24</v>
      </c>
      <c r="M30" s="30"/>
      <c r="N30" s="26"/>
      <c r="O30" s="26"/>
      <c r="P30" s="5"/>
      <c r="Q30" s="30">
        <v>48</v>
      </c>
      <c r="R30" s="26">
        <v>32</v>
      </c>
      <c r="S30" s="26">
        <v>42</v>
      </c>
      <c r="T30" s="5">
        <v>28</v>
      </c>
      <c r="U30" s="30"/>
      <c r="V30" s="26"/>
      <c r="W30" s="26"/>
      <c r="X30" s="26"/>
    </row>
    <row r="31" spans="1:24" ht="25.5" x14ac:dyDescent="0.2">
      <c r="A31" s="26" t="s">
        <v>58</v>
      </c>
      <c r="B31" s="3" t="s">
        <v>59</v>
      </c>
      <c r="C31" s="28"/>
      <c r="D31" s="4"/>
      <c r="E31" s="4"/>
      <c r="F31" s="33">
        <v>5</v>
      </c>
      <c r="G31" s="30">
        <f t="shared" si="22"/>
        <v>90</v>
      </c>
      <c r="H31" s="61">
        <f t="shared" si="19"/>
        <v>30</v>
      </c>
      <c r="I31" s="26">
        <f t="shared" si="23"/>
        <v>60</v>
      </c>
      <c r="J31" s="26">
        <f t="shared" si="24"/>
        <v>29</v>
      </c>
      <c r="K31" s="26">
        <v>31</v>
      </c>
      <c r="L31" s="5"/>
      <c r="M31" s="30"/>
      <c r="N31" s="26"/>
      <c r="O31" s="26"/>
      <c r="P31" s="5"/>
      <c r="Q31" s="30"/>
      <c r="R31" s="26"/>
      <c r="S31" s="26"/>
      <c r="T31" s="5"/>
      <c r="U31" s="30">
        <v>90</v>
      </c>
      <c r="V31" s="26">
        <v>60</v>
      </c>
      <c r="W31" s="26"/>
      <c r="X31" s="26"/>
    </row>
    <row r="32" spans="1:24" ht="25.5" x14ac:dyDescent="0.2">
      <c r="A32" s="26" t="s">
        <v>61</v>
      </c>
      <c r="B32" s="3" t="s">
        <v>62</v>
      </c>
      <c r="C32" s="28"/>
      <c r="D32" s="4">
        <v>4</v>
      </c>
      <c r="E32" s="4"/>
      <c r="F32" s="33"/>
      <c r="G32" s="30">
        <f t="shared" si="22"/>
        <v>100</v>
      </c>
      <c r="H32" s="61">
        <f t="shared" si="19"/>
        <v>23</v>
      </c>
      <c r="I32" s="26">
        <f t="shared" si="23"/>
        <v>77</v>
      </c>
      <c r="J32" s="26">
        <f t="shared" si="24"/>
        <v>22</v>
      </c>
      <c r="K32" s="26">
        <v>55</v>
      </c>
      <c r="L32" s="5"/>
      <c r="M32" s="30"/>
      <c r="N32" s="26"/>
      <c r="O32" s="26"/>
      <c r="P32" s="5"/>
      <c r="Q32" s="30">
        <v>36</v>
      </c>
      <c r="R32" s="26">
        <v>24</v>
      </c>
      <c r="S32" s="26">
        <v>64</v>
      </c>
      <c r="T32" s="5">
        <v>53</v>
      </c>
      <c r="U32" s="30"/>
      <c r="V32" s="26"/>
      <c r="W32" s="26"/>
      <c r="X32" s="26"/>
    </row>
    <row r="33" spans="1:24" x14ac:dyDescent="0.2">
      <c r="A33" s="26" t="s">
        <v>64</v>
      </c>
      <c r="B33" s="3" t="s">
        <v>65</v>
      </c>
      <c r="C33" s="28"/>
      <c r="D33" s="4"/>
      <c r="E33" s="4"/>
      <c r="F33" s="33">
        <v>2</v>
      </c>
      <c r="G33" s="30">
        <f t="shared" si="22"/>
        <v>68</v>
      </c>
      <c r="H33" s="61">
        <f t="shared" si="19"/>
        <v>20</v>
      </c>
      <c r="I33" s="26">
        <f t="shared" si="23"/>
        <v>48</v>
      </c>
      <c r="J33" s="26">
        <f t="shared" si="24"/>
        <v>14</v>
      </c>
      <c r="K33" s="26">
        <v>34</v>
      </c>
      <c r="L33" s="5"/>
      <c r="M33" s="30"/>
      <c r="N33" s="26"/>
      <c r="O33" s="26">
        <v>68</v>
      </c>
      <c r="P33" s="5">
        <v>48</v>
      </c>
      <c r="Q33" s="30"/>
      <c r="R33" s="26"/>
      <c r="S33" s="26"/>
      <c r="T33" s="5"/>
      <c r="U33" s="30"/>
      <c r="V33" s="26"/>
      <c r="W33" s="26"/>
      <c r="X33" s="26"/>
    </row>
    <row r="34" spans="1:24" x14ac:dyDescent="0.2">
      <c r="A34" s="26" t="s">
        <v>67</v>
      </c>
      <c r="B34" s="3" t="s">
        <v>68</v>
      </c>
      <c r="C34" s="28"/>
      <c r="D34" s="4"/>
      <c r="E34" s="4"/>
      <c r="F34" s="33">
        <v>6</v>
      </c>
      <c r="G34" s="30">
        <f t="shared" si="22"/>
        <v>60</v>
      </c>
      <c r="H34" s="61">
        <f t="shared" si="19"/>
        <v>20</v>
      </c>
      <c r="I34" s="26">
        <f t="shared" si="23"/>
        <v>40</v>
      </c>
      <c r="J34" s="26">
        <f t="shared" si="24"/>
        <v>12</v>
      </c>
      <c r="K34" s="26">
        <v>28</v>
      </c>
      <c r="L34" s="5"/>
      <c r="M34" s="30"/>
      <c r="N34" s="26"/>
      <c r="O34" s="26"/>
      <c r="P34" s="5"/>
      <c r="Q34" s="30"/>
      <c r="R34" s="26"/>
      <c r="S34" s="26"/>
      <c r="T34" s="5"/>
      <c r="U34" s="30"/>
      <c r="V34" s="26"/>
      <c r="W34" s="26">
        <v>60</v>
      </c>
      <c r="X34" s="26">
        <v>40</v>
      </c>
    </row>
    <row r="35" spans="1:24" x14ac:dyDescent="0.2">
      <c r="A35" s="26" t="s">
        <v>70</v>
      </c>
      <c r="B35" s="3" t="s">
        <v>71</v>
      </c>
      <c r="C35" s="28"/>
      <c r="D35" s="4"/>
      <c r="E35" s="4">
        <v>5</v>
      </c>
      <c r="F35" s="33"/>
      <c r="G35" s="30">
        <f t="shared" si="22"/>
        <v>50</v>
      </c>
      <c r="H35" s="61">
        <f t="shared" si="19"/>
        <v>14</v>
      </c>
      <c r="I35" s="26">
        <f t="shared" si="23"/>
        <v>36</v>
      </c>
      <c r="J35" s="26">
        <f t="shared" si="24"/>
        <v>11</v>
      </c>
      <c r="K35" s="26">
        <v>25</v>
      </c>
      <c r="L35" s="5"/>
      <c r="M35" s="30"/>
      <c r="N35" s="26"/>
      <c r="O35" s="26"/>
      <c r="P35" s="5"/>
      <c r="Q35" s="30"/>
      <c r="R35" s="26"/>
      <c r="S35" s="26"/>
      <c r="T35" s="5"/>
      <c r="U35" s="30">
        <v>50</v>
      </c>
      <c r="V35" s="26">
        <v>36</v>
      </c>
      <c r="W35" s="26"/>
      <c r="X35" s="26"/>
    </row>
    <row r="36" spans="1:24" ht="25.5" x14ac:dyDescent="0.2">
      <c r="A36" s="26" t="s">
        <v>73</v>
      </c>
      <c r="B36" s="3" t="s">
        <v>74</v>
      </c>
      <c r="C36" s="28"/>
      <c r="D36" s="4"/>
      <c r="E36" s="4">
        <v>5</v>
      </c>
      <c r="F36" s="33"/>
      <c r="G36" s="30">
        <f t="shared" si="22"/>
        <v>44</v>
      </c>
      <c r="H36" s="61">
        <f t="shared" si="19"/>
        <v>8</v>
      </c>
      <c r="I36" s="26">
        <f t="shared" si="23"/>
        <v>36</v>
      </c>
      <c r="J36" s="26">
        <f t="shared" si="24"/>
        <v>11</v>
      </c>
      <c r="K36" s="26">
        <v>25</v>
      </c>
      <c r="L36" s="5"/>
      <c r="M36" s="30"/>
      <c r="N36" s="26"/>
      <c r="O36" s="26"/>
      <c r="P36" s="5"/>
      <c r="Q36" s="30"/>
      <c r="R36" s="26"/>
      <c r="S36" s="26"/>
      <c r="T36" s="5"/>
      <c r="U36" s="30">
        <v>44</v>
      </c>
      <c r="V36" s="26">
        <v>36</v>
      </c>
      <c r="W36" s="26"/>
      <c r="X36" s="26"/>
    </row>
    <row r="37" spans="1:24" ht="25.5" x14ac:dyDescent="0.2">
      <c r="A37" s="26" t="s">
        <v>76</v>
      </c>
      <c r="B37" s="3" t="s">
        <v>77</v>
      </c>
      <c r="C37" s="28"/>
      <c r="D37" s="4"/>
      <c r="E37" s="4">
        <v>6</v>
      </c>
      <c r="F37" s="33"/>
      <c r="G37" s="30">
        <f t="shared" si="22"/>
        <v>54</v>
      </c>
      <c r="H37" s="61">
        <f t="shared" si="19"/>
        <v>18</v>
      </c>
      <c r="I37" s="26">
        <f t="shared" si="23"/>
        <v>36</v>
      </c>
      <c r="J37" s="26">
        <f t="shared" si="24"/>
        <v>11</v>
      </c>
      <c r="K37" s="26">
        <v>25</v>
      </c>
      <c r="L37" s="5"/>
      <c r="M37" s="30"/>
      <c r="N37" s="26"/>
      <c r="O37" s="26"/>
      <c r="P37" s="5"/>
      <c r="Q37" s="30"/>
      <c r="R37" s="26"/>
      <c r="S37" s="26"/>
      <c r="T37" s="5"/>
      <c r="U37" s="30"/>
      <c r="V37" s="26"/>
      <c r="W37" s="26">
        <v>54</v>
      </c>
      <c r="X37" s="26">
        <v>36</v>
      </c>
    </row>
    <row r="38" spans="1:24" ht="38.25" x14ac:dyDescent="0.2">
      <c r="A38" s="26" t="s">
        <v>79</v>
      </c>
      <c r="B38" s="3" t="s">
        <v>80</v>
      </c>
      <c r="C38" s="28"/>
      <c r="D38" s="4"/>
      <c r="E38" s="4"/>
      <c r="F38" s="33">
        <v>4</v>
      </c>
      <c r="G38" s="30">
        <f t="shared" si="22"/>
        <v>46</v>
      </c>
      <c r="H38" s="61">
        <f t="shared" si="19"/>
        <v>14</v>
      </c>
      <c r="I38" s="26">
        <f t="shared" si="23"/>
        <v>32</v>
      </c>
      <c r="J38" s="26">
        <f t="shared" si="24"/>
        <v>20</v>
      </c>
      <c r="K38" s="26">
        <v>12</v>
      </c>
      <c r="L38" s="5"/>
      <c r="M38" s="30"/>
      <c r="N38" s="26"/>
      <c r="O38" s="26"/>
      <c r="P38" s="5"/>
      <c r="Q38" s="30"/>
      <c r="R38" s="26"/>
      <c r="S38" s="26">
        <v>46</v>
      </c>
      <c r="T38" s="5">
        <v>32</v>
      </c>
      <c r="U38" s="30"/>
      <c r="V38" s="26"/>
      <c r="W38" s="26"/>
      <c r="X38" s="26"/>
    </row>
    <row r="39" spans="1:24" x14ac:dyDescent="0.2">
      <c r="A39" s="26" t="s">
        <v>82</v>
      </c>
      <c r="B39" s="3" t="s">
        <v>83</v>
      </c>
      <c r="C39" s="28"/>
      <c r="D39" s="4">
        <v>5</v>
      </c>
      <c r="E39" s="4"/>
      <c r="F39" s="33"/>
      <c r="G39" s="30">
        <f t="shared" si="22"/>
        <v>48</v>
      </c>
      <c r="H39" s="61">
        <f t="shared" si="19"/>
        <v>16</v>
      </c>
      <c r="I39" s="26">
        <f t="shared" si="23"/>
        <v>32</v>
      </c>
      <c r="J39" s="26">
        <f t="shared" si="24"/>
        <v>20</v>
      </c>
      <c r="K39" s="26">
        <v>12</v>
      </c>
      <c r="L39" s="5"/>
      <c r="M39" s="30"/>
      <c r="N39" s="26"/>
      <c r="O39" s="26"/>
      <c r="P39" s="5"/>
      <c r="Q39" s="30"/>
      <c r="R39" s="26"/>
      <c r="S39" s="26"/>
      <c r="T39" s="5"/>
      <c r="U39" s="30">
        <v>48</v>
      </c>
      <c r="V39" s="26">
        <v>32</v>
      </c>
      <c r="W39" s="26"/>
      <c r="X39" s="26"/>
    </row>
    <row r="40" spans="1:24" x14ac:dyDescent="0.2">
      <c r="A40" s="26" t="s">
        <v>85</v>
      </c>
      <c r="B40" s="3" t="s">
        <v>86</v>
      </c>
      <c r="C40" s="28"/>
      <c r="D40" s="4"/>
      <c r="E40" s="4">
        <v>1</v>
      </c>
      <c r="F40" s="33"/>
      <c r="G40" s="30">
        <f t="shared" si="22"/>
        <v>46</v>
      </c>
      <c r="H40" s="61">
        <f t="shared" si="19"/>
        <v>14</v>
      </c>
      <c r="I40" s="26">
        <f t="shared" si="23"/>
        <v>32</v>
      </c>
      <c r="J40" s="26">
        <f t="shared" si="24"/>
        <v>10</v>
      </c>
      <c r="K40" s="26">
        <v>22</v>
      </c>
      <c r="L40" s="5"/>
      <c r="M40" s="30">
        <v>46</v>
      </c>
      <c r="N40" s="26">
        <v>32</v>
      </c>
      <c r="O40" s="26"/>
      <c r="P40" s="5"/>
      <c r="Q40" s="30"/>
      <c r="R40" s="26"/>
      <c r="S40" s="26"/>
      <c r="T40" s="5"/>
      <c r="U40" s="30"/>
      <c r="V40" s="26"/>
      <c r="W40" s="26"/>
      <c r="X40" s="26"/>
    </row>
    <row r="41" spans="1:24" s="2" customFormat="1" x14ac:dyDescent="0.2">
      <c r="A41" s="24" t="s">
        <v>263</v>
      </c>
      <c r="B41" s="27" t="s">
        <v>157</v>
      </c>
      <c r="C41" s="36">
        <f>SUM(C42)</f>
        <v>2</v>
      </c>
      <c r="D41" s="36">
        <f t="shared" ref="D41:X41" si="25">SUM(D42)</f>
        <v>2</v>
      </c>
      <c r="E41" s="36"/>
      <c r="F41" s="63">
        <f t="shared" si="25"/>
        <v>6</v>
      </c>
      <c r="G41" s="62">
        <f t="shared" si="25"/>
        <v>658</v>
      </c>
      <c r="H41" s="36">
        <f t="shared" si="25"/>
        <v>205</v>
      </c>
      <c r="I41" s="36">
        <f t="shared" si="25"/>
        <v>453</v>
      </c>
      <c r="J41" s="36">
        <f t="shared" si="25"/>
        <v>316</v>
      </c>
      <c r="K41" s="36">
        <f t="shared" si="25"/>
        <v>137</v>
      </c>
      <c r="L41" s="65"/>
      <c r="M41" s="62"/>
      <c r="N41" s="36"/>
      <c r="O41" s="36">
        <f t="shared" si="25"/>
        <v>127</v>
      </c>
      <c r="P41" s="65">
        <f t="shared" si="25"/>
        <v>85</v>
      </c>
      <c r="Q41" s="62">
        <f t="shared" si="25"/>
        <v>87</v>
      </c>
      <c r="R41" s="36">
        <f t="shared" si="25"/>
        <v>58</v>
      </c>
      <c r="S41" s="36">
        <f t="shared" si="25"/>
        <v>50</v>
      </c>
      <c r="T41" s="65">
        <f t="shared" si="25"/>
        <v>38</v>
      </c>
      <c r="U41" s="67">
        <f t="shared" si="25"/>
        <v>222</v>
      </c>
      <c r="V41" s="36">
        <f t="shared" si="25"/>
        <v>148</v>
      </c>
      <c r="W41" s="36">
        <f t="shared" si="25"/>
        <v>172</v>
      </c>
      <c r="X41" s="36">
        <f t="shared" si="25"/>
        <v>124</v>
      </c>
    </row>
    <row r="42" spans="1:24" s="2" customFormat="1" x14ac:dyDescent="0.2">
      <c r="A42" s="24" t="s">
        <v>264</v>
      </c>
      <c r="B42" s="27" t="s">
        <v>87</v>
      </c>
      <c r="C42" s="36">
        <f>SUM(C43,C47,C52)</f>
        <v>2</v>
      </c>
      <c r="D42" s="24">
        <f>D43+D47+D52</f>
        <v>2</v>
      </c>
      <c r="E42" s="24"/>
      <c r="F42" s="32">
        <f t="shared" ref="F42:X42" si="26">F43+F47+F52</f>
        <v>6</v>
      </c>
      <c r="G42" s="29">
        <f t="shared" si="26"/>
        <v>658</v>
      </c>
      <c r="H42" s="24">
        <f t="shared" si="26"/>
        <v>205</v>
      </c>
      <c r="I42" s="24">
        <f t="shared" si="26"/>
        <v>453</v>
      </c>
      <c r="J42" s="24">
        <f t="shared" si="26"/>
        <v>316</v>
      </c>
      <c r="K42" s="24">
        <f t="shared" si="26"/>
        <v>137</v>
      </c>
      <c r="L42" s="68"/>
      <c r="M42" s="69"/>
      <c r="N42" s="24"/>
      <c r="O42" s="24">
        <f t="shared" si="26"/>
        <v>127</v>
      </c>
      <c r="P42" s="34">
        <f t="shared" si="26"/>
        <v>85</v>
      </c>
      <c r="Q42" s="29">
        <f t="shared" si="26"/>
        <v>87</v>
      </c>
      <c r="R42" s="24">
        <f t="shared" si="26"/>
        <v>58</v>
      </c>
      <c r="S42" s="24">
        <f t="shared" si="26"/>
        <v>50</v>
      </c>
      <c r="T42" s="34">
        <f t="shared" si="26"/>
        <v>38</v>
      </c>
      <c r="U42" s="29">
        <f t="shared" si="26"/>
        <v>222</v>
      </c>
      <c r="V42" s="24">
        <f t="shared" si="26"/>
        <v>148</v>
      </c>
      <c r="W42" s="24">
        <f t="shared" si="26"/>
        <v>172</v>
      </c>
      <c r="X42" s="24">
        <f t="shared" si="26"/>
        <v>124</v>
      </c>
    </row>
    <row r="43" spans="1:24" s="41" customFormat="1" ht="51" x14ac:dyDescent="0.2">
      <c r="A43" s="39" t="s">
        <v>88</v>
      </c>
      <c r="B43" s="42" t="s">
        <v>89</v>
      </c>
      <c r="C43" s="43"/>
      <c r="D43" s="43"/>
      <c r="E43" s="43"/>
      <c r="F43" s="64"/>
      <c r="G43" s="30"/>
      <c r="H43" s="30"/>
      <c r="I43" s="30"/>
      <c r="J43" s="30"/>
      <c r="K43" s="30"/>
      <c r="L43" s="5"/>
      <c r="M43" s="30"/>
      <c r="N43" s="30"/>
      <c r="O43" s="30"/>
      <c r="P43" s="5"/>
      <c r="Q43" s="30"/>
      <c r="R43" s="30"/>
      <c r="S43" s="30"/>
      <c r="T43" s="5"/>
      <c r="U43" s="30"/>
      <c r="V43" s="30"/>
      <c r="W43" s="30"/>
      <c r="X43" s="30"/>
    </row>
    <row r="44" spans="1:24" ht="38.25" x14ac:dyDescent="0.2">
      <c r="A44" s="26" t="s">
        <v>91</v>
      </c>
      <c r="B44" s="3" t="s">
        <v>92</v>
      </c>
      <c r="C44" s="28"/>
      <c r="D44" s="4"/>
      <c r="E44" s="4"/>
      <c r="F44" s="33"/>
      <c r="G44" s="30"/>
      <c r="H44" s="61"/>
      <c r="I44" s="26"/>
      <c r="J44" s="26"/>
      <c r="K44" s="26"/>
      <c r="L44" s="5"/>
      <c r="M44" s="30"/>
      <c r="N44" s="26"/>
      <c r="O44" s="26"/>
      <c r="P44" s="5"/>
      <c r="Q44" s="30"/>
      <c r="R44" s="26"/>
      <c r="S44" s="26"/>
      <c r="T44" s="5"/>
      <c r="U44" s="30"/>
      <c r="V44" s="26"/>
      <c r="W44" s="26"/>
      <c r="X44" s="26"/>
    </row>
    <row r="45" spans="1:24" x14ac:dyDescent="0.2">
      <c r="A45" s="26" t="s">
        <v>265</v>
      </c>
      <c r="B45" s="3" t="s">
        <v>94</v>
      </c>
      <c r="C45" s="28"/>
      <c r="D45" s="4"/>
      <c r="E45" s="4"/>
      <c r="F45" s="33"/>
      <c r="G45" s="31"/>
      <c r="H45" s="6"/>
      <c r="I45" s="26"/>
      <c r="J45" s="26"/>
      <c r="K45" s="26"/>
      <c r="L45" s="5"/>
      <c r="M45" s="30"/>
      <c r="N45" s="26"/>
      <c r="O45" s="26"/>
      <c r="P45" s="5"/>
      <c r="Q45" s="30"/>
      <c r="R45" s="26"/>
      <c r="S45" s="26"/>
      <c r="T45" s="5"/>
      <c r="U45" s="30"/>
      <c r="V45" s="26"/>
      <c r="W45" s="26"/>
      <c r="X45" s="26"/>
    </row>
    <row r="46" spans="1:24" x14ac:dyDescent="0.2">
      <c r="A46" s="26" t="s">
        <v>266</v>
      </c>
      <c r="B46" s="3" t="s">
        <v>96</v>
      </c>
      <c r="C46" s="28"/>
      <c r="D46" s="4"/>
      <c r="E46" s="4"/>
      <c r="F46" s="33"/>
      <c r="G46" s="31"/>
      <c r="H46" s="6"/>
      <c r="I46" s="26"/>
      <c r="J46" s="26"/>
      <c r="K46" s="26"/>
      <c r="L46" s="5"/>
      <c r="M46" s="30"/>
      <c r="N46" s="26"/>
      <c r="O46" s="26"/>
      <c r="P46" s="5"/>
      <c r="Q46" s="30"/>
      <c r="R46" s="26"/>
      <c r="S46" s="26"/>
      <c r="T46" s="5"/>
      <c r="U46" s="30"/>
      <c r="V46" s="26"/>
      <c r="W46" s="26"/>
      <c r="X46" s="26"/>
    </row>
    <row r="47" spans="1:24" s="41" customFormat="1" ht="38.25" x14ac:dyDescent="0.2">
      <c r="A47" s="39" t="s">
        <v>97</v>
      </c>
      <c r="B47" s="42" t="s">
        <v>98</v>
      </c>
      <c r="C47" s="43">
        <f>COUNT(C48:C51)</f>
        <v>1</v>
      </c>
      <c r="D47" s="43">
        <f t="shared" ref="D47:F47" si="27">COUNT(D48:D51)</f>
        <v>1</v>
      </c>
      <c r="E47" s="43">
        <f t="shared" si="27"/>
        <v>0</v>
      </c>
      <c r="F47" s="43">
        <f t="shared" si="27"/>
        <v>3</v>
      </c>
      <c r="G47" s="38">
        <f>SUM(G48:G50)</f>
        <v>394</v>
      </c>
      <c r="H47" s="38">
        <f t="shared" ref="H47:P47" si="28">SUM(H48:H50)</f>
        <v>122</v>
      </c>
      <c r="I47" s="38">
        <f>I48</f>
        <v>272</v>
      </c>
      <c r="J47" s="38">
        <f t="shared" si="28"/>
        <v>195</v>
      </c>
      <c r="K47" s="38">
        <f t="shared" si="28"/>
        <v>77</v>
      </c>
      <c r="L47" s="40">
        <f t="shared" si="28"/>
        <v>0</v>
      </c>
      <c r="M47" s="38">
        <f t="shared" si="28"/>
        <v>0</v>
      </c>
      <c r="N47" s="38">
        <f t="shared" si="28"/>
        <v>0</v>
      </c>
      <c r="O47" s="38">
        <f t="shared" si="28"/>
        <v>0</v>
      </c>
      <c r="P47" s="40">
        <f t="shared" si="28"/>
        <v>0</v>
      </c>
      <c r="Q47" s="38">
        <f>Q48</f>
        <v>0</v>
      </c>
      <c r="R47" s="38">
        <f t="shared" ref="R47:X47" si="29">R48</f>
        <v>0</v>
      </c>
      <c r="S47" s="38">
        <f t="shared" si="29"/>
        <v>0</v>
      </c>
      <c r="T47" s="38">
        <f t="shared" si="29"/>
        <v>0</v>
      </c>
      <c r="U47" s="38">
        <f t="shared" si="29"/>
        <v>222</v>
      </c>
      <c r="V47" s="38">
        <f t="shared" si="29"/>
        <v>148</v>
      </c>
      <c r="W47" s="38">
        <f t="shared" si="29"/>
        <v>172</v>
      </c>
      <c r="X47" s="38">
        <f t="shared" si="29"/>
        <v>124</v>
      </c>
    </row>
    <row r="48" spans="1:24" ht="38.25" x14ac:dyDescent="0.2">
      <c r="A48" s="26" t="s">
        <v>100</v>
      </c>
      <c r="B48" s="3" t="s">
        <v>101</v>
      </c>
      <c r="C48" s="28"/>
      <c r="D48" s="4">
        <v>6</v>
      </c>
      <c r="E48" s="4"/>
      <c r="F48" s="33">
        <v>5</v>
      </c>
      <c r="G48" s="30">
        <f t="shared" ref="G48" si="30">M48+O48+Q48+S48+U48+W48</f>
        <v>394</v>
      </c>
      <c r="H48" s="61">
        <f t="shared" ref="H48" si="31">G48-I48</f>
        <v>122</v>
      </c>
      <c r="I48" s="26">
        <f t="shared" ref="I48" si="32">N48+P48+R48+T48+V48+X48</f>
        <v>272</v>
      </c>
      <c r="J48" s="26">
        <f t="shared" ref="J48" si="33">I48-K48-L48</f>
        <v>195</v>
      </c>
      <c r="K48" s="26">
        <v>77</v>
      </c>
      <c r="L48" s="5"/>
      <c r="M48" s="30"/>
      <c r="N48" s="26"/>
      <c r="O48" s="26"/>
      <c r="P48" s="5"/>
      <c r="Q48" s="30"/>
      <c r="R48" s="26"/>
      <c r="S48" s="26"/>
      <c r="T48" s="5"/>
      <c r="U48" s="30">
        <v>222</v>
      </c>
      <c r="V48" s="26">
        <v>148</v>
      </c>
      <c r="W48" s="26">
        <v>172</v>
      </c>
      <c r="X48" s="26">
        <v>124</v>
      </c>
    </row>
    <row r="49" spans="1:25" x14ac:dyDescent="0.2">
      <c r="A49" s="26" t="s">
        <v>267</v>
      </c>
      <c r="B49" s="3" t="s">
        <v>94</v>
      </c>
      <c r="C49" s="28"/>
      <c r="D49" s="4"/>
      <c r="E49" s="4"/>
      <c r="F49" s="33">
        <v>6</v>
      </c>
      <c r="G49" s="31"/>
      <c r="H49" s="6"/>
      <c r="I49" s="26">
        <f>N49+P49+R49+T49+V49+X49</f>
        <v>324</v>
      </c>
      <c r="J49" s="26"/>
      <c r="K49" s="26"/>
      <c r="L49" s="5"/>
      <c r="M49" s="35"/>
      <c r="N49" s="26"/>
      <c r="O49" s="6"/>
      <c r="P49" s="5"/>
      <c r="Q49" s="35"/>
      <c r="R49" s="26"/>
      <c r="S49" s="6"/>
      <c r="T49" s="5"/>
      <c r="U49" s="35"/>
      <c r="V49" s="26">
        <v>180</v>
      </c>
      <c r="W49" s="6"/>
      <c r="X49" s="6">
        <v>144</v>
      </c>
    </row>
    <row r="50" spans="1:25" x14ac:dyDescent="0.2">
      <c r="A50" s="26" t="s">
        <v>268</v>
      </c>
      <c r="B50" s="3" t="s">
        <v>96</v>
      </c>
      <c r="C50" s="28"/>
      <c r="D50" s="4"/>
      <c r="E50" s="4"/>
      <c r="F50" s="33">
        <v>6</v>
      </c>
      <c r="G50" s="31"/>
      <c r="H50" s="6"/>
      <c r="I50" s="26">
        <f>N50+P50+R50+T50+V50+X50</f>
        <v>324</v>
      </c>
      <c r="J50" s="26"/>
      <c r="K50" s="26"/>
      <c r="L50" s="5"/>
      <c r="M50" s="35"/>
      <c r="N50" s="26"/>
      <c r="O50" s="6"/>
      <c r="P50" s="5"/>
      <c r="Q50" s="35"/>
      <c r="R50" s="26"/>
      <c r="S50" s="6"/>
      <c r="T50" s="5"/>
      <c r="U50" s="35"/>
      <c r="V50" s="26"/>
      <c r="W50" s="6"/>
      <c r="X50" s="26">
        <v>324</v>
      </c>
    </row>
    <row r="51" spans="1:25" x14ac:dyDescent="0.2">
      <c r="A51" s="26" t="s">
        <v>283</v>
      </c>
      <c r="B51" s="3" t="s">
        <v>284</v>
      </c>
      <c r="C51" s="28">
        <v>6</v>
      </c>
      <c r="D51" s="4"/>
      <c r="E51" s="4"/>
      <c r="F51" s="33"/>
      <c r="G51" s="31"/>
      <c r="H51" s="35"/>
      <c r="I51" s="30"/>
      <c r="J51" s="30"/>
      <c r="K51" s="30"/>
      <c r="L51" s="5"/>
      <c r="M51" s="35"/>
      <c r="N51" s="30"/>
      <c r="O51" s="35"/>
      <c r="P51" s="5"/>
      <c r="Q51" s="35"/>
      <c r="R51" s="30"/>
      <c r="S51" s="35"/>
      <c r="T51" s="5"/>
      <c r="U51" s="35"/>
      <c r="V51" s="30"/>
      <c r="W51" s="35"/>
      <c r="X51" s="30"/>
    </row>
    <row r="52" spans="1:25" s="41" customFormat="1" ht="25.5" x14ac:dyDescent="0.2">
      <c r="A52" s="39" t="s">
        <v>104</v>
      </c>
      <c r="B52" s="42" t="s">
        <v>105</v>
      </c>
      <c r="C52" s="43">
        <f t="shared" ref="C52:F52" si="34">COUNT(C53:C56)</f>
        <v>1</v>
      </c>
      <c r="D52" s="43">
        <f t="shared" si="34"/>
        <v>1</v>
      </c>
      <c r="E52" s="43">
        <f t="shared" si="34"/>
        <v>0</v>
      </c>
      <c r="F52" s="43">
        <f t="shared" si="34"/>
        <v>3</v>
      </c>
      <c r="G52" s="38">
        <f>SUM(G53:G55)</f>
        <v>264</v>
      </c>
      <c r="H52" s="38">
        <f t="shared" ref="H52:K52" si="35">SUM(H53:H55)</f>
        <v>83</v>
      </c>
      <c r="I52" s="38">
        <f>I53</f>
        <v>181</v>
      </c>
      <c r="J52" s="38">
        <f t="shared" si="35"/>
        <v>121</v>
      </c>
      <c r="K52" s="38">
        <f t="shared" si="35"/>
        <v>60</v>
      </c>
      <c r="L52" s="40"/>
      <c r="M52" s="38"/>
      <c r="N52" s="38"/>
      <c r="O52" s="38">
        <f t="shared" ref="O52:P52" si="36">O53</f>
        <v>127</v>
      </c>
      <c r="P52" s="38">
        <f t="shared" si="36"/>
        <v>85</v>
      </c>
      <c r="Q52" s="38">
        <f>Q53</f>
        <v>87</v>
      </c>
      <c r="R52" s="38">
        <f t="shared" ref="R52:T52" si="37">R53</f>
        <v>58</v>
      </c>
      <c r="S52" s="38">
        <f t="shared" si="37"/>
        <v>50</v>
      </c>
      <c r="T52" s="38">
        <f t="shared" si="37"/>
        <v>38</v>
      </c>
      <c r="U52" s="38"/>
      <c r="V52" s="38"/>
      <c r="W52" s="38"/>
      <c r="X52" s="38"/>
    </row>
    <row r="53" spans="1:25" ht="38.25" x14ac:dyDescent="0.2">
      <c r="A53" s="26" t="s">
        <v>107</v>
      </c>
      <c r="B53" s="3" t="s">
        <v>108</v>
      </c>
      <c r="C53" s="28"/>
      <c r="D53" s="4">
        <v>4</v>
      </c>
      <c r="E53" s="4"/>
      <c r="F53" s="33">
        <v>2</v>
      </c>
      <c r="G53" s="30">
        <f t="shared" ref="G53" si="38">M53+O53+Q53+S53+U53+W53</f>
        <v>264</v>
      </c>
      <c r="H53" s="61">
        <f t="shared" ref="H53" si="39">G53-I53</f>
        <v>83</v>
      </c>
      <c r="I53" s="26">
        <f t="shared" ref="I53" si="40">N53+P53+R53+T53+V53+X53</f>
        <v>181</v>
      </c>
      <c r="J53" s="26">
        <f t="shared" ref="J53" si="41">I53-K53-L53</f>
        <v>121</v>
      </c>
      <c r="K53" s="26">
        <v>60</v>
      </c>
      <c r="L53" s="5"/>
      <c r="M53" s="30"/>
      <c r="N53" s="26"/>
      <c r="O53" s="26">
        <v>127</v>
      </c>
      <c r="P53" s="5">
        <v>85</v>
      </c>
      <c r="Q53" s="30">
        <v>87</v>
      </c>
      <c r="R53" s="26">
        <v>58</v>
      </c>
      <c r="S53" s="26">
        <v>50</v>
      </c>
      <c r="T53" s="5">
        <v>38</v>
      </c>
      <c r="U53" s="30"/>
      <c r="V53" s="26"/>
      <c r="W53" s="26"/>
      <c r="X53" s="26"/>
    </row>
    <row r="54" spans="1:25" x14ac:dyDescent="0.2">
      <c r="A54" s="26" t="s">
        <v>269</v>
      </c>
      <c r="B54" s="3" t="s">
        <v>94</v>
      </c>
      <c r="C54" s="28"/>
      <c r="D54" s="4"/>
      <c r="E54" s="4"/>
      <c r="F54" s="33">
        <v>4</v>
      </c>
      <c r="G54" s="31"/>
      <c r="H54" s="6"/>
      <c r="I54" s="26">
        <f>N54+P54+R54+T54+V54+X54</f>
        <v>324</v>
      </c>
      <c r="J54" s="26"/>
      <c r="K54" s="26"/>
      <c r="L54" s="5"/>
      <c r="M54" s="35"/>
      <c r="N54" s="26"/>
      <c r="O54" s="6"/>
      <c r="P54" s="5">
        <v>36</v>
      </c>
      <c r="Q54" s="35"/>
      <c r="R54" s="26">
        <v>144</v>
      </c>
      <c r="S54" s="6"/>
      <c r="T54" s="5">
        <v>144</v>
      </c>
      <c r="U54" s="35"/>
      <c r="V54" s="26"/>
      <c r="W54" s="6"/>
      <c r="X54" s="26"/>
    </row>
    <row r="55" spans="1:25" x14ac:dyDescent="0.2">
      <c r="A55" s="26" t="s">
        <v>270</v>
      </c>
      <c r="B55" s="3" t="s">
        <v>96</v>
      </c>
      <c r="C55" s="28"/>
      <c r="D55" s="4"/>
      <c r="E55" s="4"/>
      <c r="F55" s="33">
        <v>4</v>
      </c>
      <c r="G55" s="31"/>
      <c r="H55" s="6"/>
      <c r="I55" s="26">
        <f>N55+P55+R55+T55+V55+X55</f>
        <v>360</v>
      </c>
      <c r="J55" s="26"/>
      <c r="K55" s="26"/>
      <c r="L55" s="5"/>
      <c r="M55" s="35"/>
      <c r="N55" s="26"/>
      <c r="O55" s="6"/>
      <c r="P55" s="5"/>
      <c r="Q55" s="35"/>
      <c r="R55" s="26"/>
      <c r="S55" s="6"/>
      <c r="T55" s="5">
        <v>360</v>
      </c>
      <c r="U55" s="35"/>
      <c r="V55" s="26"/>
      <c r="W55" s="6"/>
      <c r="X55" s="26"/>
    </row>
    <row r="56" spans="1:25" x14ac:dyDescent="0.2">
      <c r="A56" s="26" t="s">
        <v>285</v>
      </c>
      <c r="B56" s="3" t="s">
        <v>284</v>
      </c>
      <c r="C56" s="28">
        <v>4</v>
      </c>
      <c r="D56" s="4"/>
      <c r="E56" s="4"/>
      <c r="F56" s="33"/>
      <c r="G56" s="31"/>
      <c r="H56" s="6"/>
      <c r="I56" s="26"/>
      <c r="J56" s="26"/>
      <c r="K56" s="26"/>
      <c r="L56" s="5"/>
      <c r="M56" s="35"/>
      <c r="N56" s="26"/>
      <c r="O56" s="6"/>
      <c r="P56" s="5"/>
      <c r="Q56" s="35"/>
      <c r="R56" s="26"/>
      <c r="S56" s="6"/>
      <c r="T56" s="5"/>
      <c r="U56" s="35"/>
      <c r="V56" s="26"/>
      <c r="W56" s="6"/>
      <c r="X56" s="26"/>
    </row>
    <row r="57" spans="1:25" s="2" customFormat="1" x14ac:dyDescent="0.2">
      <c r="A57" s="24" t="s">
        <v>112</v>
      </c>
      <c r="B57" s="27" t="s">
        <v>113</v>
      </c>
      <c r="C57" s="36"/>
      <c r="D57" s="36"/>
      <c r="E57" s="36">
        <v>2</v>
      </c>
      <c r="F57" s="63">
        <f t="shared" ref="F57" si="42">COUNT(F58)</f>
        <v>1</v>
      </c>
      <c r="G57" s="62">
        <f t="shared" ref="G57:X57" si="43">G58</f>
        <v>88</v>
      </c>
      <c r="H57" s="36">
        <f t="shared" si="43"/>
        <v>44</v>
      </c>
      <c r="I57" s="36">
        <f t="shared" si="43"/>
        <v>44</v>
      </c>
      <c r="J57" s="36"/>
      <c r="K57" s="36">
        <f t="shared" si="43"/>
        <v>44</v>
      </c>
      <c r="L57" s="65"/>
      <c r="M57" s="62"/>
      <c r="N57" s="36"/>
      <c r="O57" s="36"/>
      <c r="P57" s="65"/>
      <c r="Q57" s="62"/>
      <c r="R57" s="36"/>
      <c r="S57" s="36">
        <f t="shared" si="43"/>
        <v>12</v>
      </c>
      <c r="T57" s="65">
        <f t="shared" si="43"/>
        <v>6</v>
      </c>
      <c r="U57" s="62">
        <f t="shared" si="43"/>
        <v>44</v>
      </c>
      <c r="V57" s="36">
        <f t="shared" si="43"/>
        <v>22</v>
      </c>
      <c r="W57" s="36">
        <f t="shared" si="43"/>
        <v>32</v>
      </c>
      <c r="X57" s="36">
        <f t="shared" si="43"/>
        <v>16</v>
      </c>
    </row>
    <row r="58" spans="1:25" x14ac:dyDescent="0.2">
      <c r="A58" s="26" t="s">
        <v>271</v>
      </c>
      <c r="B58" s="25" t="s">
        <v>3</v>
      </c>
      <c r="C58" s="6"/>
      <c r="D58" s="4"/>
      <c r="E58" s="4">
        <v>4.5</v>
      </c>
      <c r="F58" s="33">
        <v>6</v>
      </c>
      <c r="G58" s="30">
        <f t="shared" ref="G58" si="44">M58+O58+Q58+S58+U58+W58</f>
        <v>88</v>
      </c>
      <c r="H58" s="61">
        <f t="shared" ref="H58" si="45">G58-I58</f>
        <v>44</v>
      </c>
      <c r="I58" s="26">
        <f t="shared" ref="I58" si="46">N58+P58+R58+T58+V58+X58</f>
        <v>44</v>
      </c>
      <c r="J58" s="26"/>
      <c r="K58" s="26">
        <v>44</v>
      </c>
      <c r="L58" s="5"/>
      <c r="M58" s="30"/>
      <c r="N58" s="26"/>
      <c r="O58" s="26"/>
      <c r="P58" s="5"/>
      <c r="Q58" s="30"/>
      <c r="R58" s="26"/>
      <c r="S58" s="26">
        <v>12</v>
      </c>
      <c r="T58" s="5">
        <v>6</v>
      </c>
      <c r="U58" s="30">
        <v>44</v>
      </c>
      <c r="V58" s="26">
        <v>22</v>
      </c>
      <c r="W58" s="26">
        <v>32</v>
      </c>
      <c r="X58" s="26">
        <v>16</v>
      </c>
    </row>
    <row r="59" spans="1:25" x14ac:dyDescent="0.2">
      <c r="A59" s="138" t="s">
        <v>272</v>
      </c>
      <c r="B59" s="139"/>
      <c r="C59" s="44">
        <f>C8+C24</f>
        <v>2</v>
      </c>
      <c r="D59" s="44">
        <f t="shared" ref="D59:X59" si="47">D8+D24</f>
        <v>11</v>
      </c>
      <c r="E59" s="44">
        <f>E8+E24+E57</f>
        <v>13</v>
      </c>
      <c r="F59" s="44">
        <f>F8+F24+F57</f>
        <v>20</v>
      </c>
      <c r="G59" s="44">
        <f t="shared" si="47"/>
        <v>4226</v>
      </c>
      <c r="H59" s="44">
        <f t="shared" si="47"/>
        <v>1382</v>
      </c>
      <c r="I59" s="44">
        <f t="shared" si="47"/>
        <v>2844</v>
      </c>
      <c r="J59" s="44">
        <f t="shared" si="47"/>
        <v>1778</v>
      </c>
      <c r="K59" s="44">
        <f t="shared" si="47"/>
        <v>1001</v>
      </c>
      <c r="L59" s="66">
        <f t="shared" si="47"/>
        <v>65</v>
      </c>
      <c r="M59" s="44">
        <f t="shared" si="47"/>
        <v>921</v>
      </c>
      <c r="N59" s="44">
        <f t="shared" si="47"/>
        <v>612</v>
      </c>
      <c r="O59" s="44">
        <f t="shared" si="47"/>
        <v>1194</v>
      </c>
      <c r="P59" s="66">
        <f t="shared" si="47"/>
        <v>792</v>
      </c>
      <c r="Q59" s="44">
        <f t="shared" si="47"/>
        <v>632</v>
      </c>
      <c r="R59" s="44">
        <f t="shared" si="47"/>
        <v>432</v>
      </c>
      <c r="S59" s="44">
        <f t="shared" si="47"/>
        <v>462</v>
      </c>
      <c r="T59" s="66">
        <f>T8+T24</f>
        <v>324</v>
      </c>
      <c r="U59" s="44">
        <f t="shared" si="47"/>
        <v>591</v>
      </c>
      <c r="V59" s="44">
        <f>V8+V24</f>
        <v>396</v>
      </c>
      <c r="W59" s="44">
        <f t="shared" si="47"/>
        <v>426</v>
      </c>
      <c r="X59" s="44">
        <f t="shared" si="47"/>
        <v>288</v>
      </c>
    </row>
    <row r="60" spans="1:25" ht="26.25" thickBot="1" x14ac:dyDescent="0.25">
      <c r="A60" s="45" t="s">
        <v>273</v>
      </c>
      <c r="B60" s="46" t="s">
        <v>252</v>
      </c>
      <c r="C60" s="47"/>
      <c r="D60" s="45"/>
      <c r="E60" s="45"/>
      <c r="F60" s="48"/>
      <c r="G60" s="49"/>
      <c r="H60" s="50"/>
      <c r="I60" s="50"/>
      <c r="J60" s="50"/>
      <c r="K60" s="50"/>
      <c r="L60" s="51"/>
      <c r="M60" s="52"/>
      <c r="N60" s="45"/>
      <c r="O60" s="53"/>
      <c r="P60" s="51"/>
      <c r="Q60" s="54"/>
      <c r="R60" s="45"/>
      <c r="S60" s="53"/>
      <c r="T60" s="51"/>
      <c r="U60" s="55"/>
      <c r="V60" s="55"/>
      <c r="W60" s="53"/>
      <c r="X60" s="45">
        <v>72</v>
      </c>
    </row>
    <row r="61" spans="1:25" ht="13.5" thickTop="1" x14ac:dyDescent="0.2">
      <c r="A61" s="140" t="s">
        <v>274</v>
      </c>
      <c r="B61" s="140"/>
      <c r="C61" s="140"/>
      <c r="D61" s="140"/>
      <c r="E61" s="140"/>
      <c r="F61" s="141"/>
      <c r="G61" s="142" t="s">
        <v>132</v>
      </c>
      <c r="H61" s="144" t="s">
        <v>275</v>
      </c>
      <c r="I61" s="144"/>
      <c r="J61" s="144"/>
      <c r="K61" s="144"/>
      <c r="L61" s="145"/>
      <c r="M61" s="122">
        <f>N59</f>
        <v>612</v>
      </c>
      <c r="N61" s="121"/>
      <c r="O61" s="120">
        <f>P59</f>
        <v>792</v>
      </c>
      <c r="P61" s="121"/>
      <c r="Q61" s="122">
        <f>R59</f>
        <v>432</v>
      </c>
      <c r="R61" s="121"/>
      <c r="S61" s="120">
        <f>T59</f>
        <v>324</v>
      </c>
      <c r="T61" s="121"/>
      <c r="U61" s="122">
        <f>V59</f>
        <v>396</v>
      </c>
      <c r="V61" s="121"/>
      <c r="W61" s="120">
        <f>X59</f>
        <v>288</v>
      </c>
      <c r="X61" s="121"/>
    </row>
    <row r="62" spans="1:25" x14ac:dyDescent="0.2">
      <c r="A62" s="126"/>
      <c r="B62" s="126"/>
      <c r="C62" s="126"/>
      <c r="D62" s="126"/>
      <c r="E62" s="126"/>
      <c r="F62" s="127"/>
      <c r="G62" s="143"/>
      <c r="H62" s="128" t="s">
        <v>276</v>
      </c>
      <c r="I62" s="128"/>
      <c r="J62" s="128"/>
      <c r="K62" s="128"/>
      <c r="L62" s="129"/>
      <c r="M62" s="125"/>
      <c r="N62" s="124"/>
      <c r="O62" s="123">
        <f>P49+P54</f>
        <v>36</v>
      </c>
      <c r="P62" s="124"/>
      <c r="Q62" s="123">
        <f t="shared" ref="Q62" si="48">R49+R54</f>
        <v>144</v>
      </c>
      <c r="R62" s="124"/>
      <c r="S62" s="123">
        <f t="shared" ref="S62" si="49">T49+T54</f>
        <v>144</v>
      </c>
      <c r="T62" s="124"/>
      <c r="U62" s="123">
        <f t="shared" ref="U62" si="50">V49+V54</f>
        <v>180</v>
      </c>
      <c r="V62" s="124"/>
      <c r="W62" s="123">
        <f t="shared" ref="W62" si="51">X49+X54</f>
        <v>144</v>
      </c>
      <c r="X62" s="124"/>
    </row>
    <row r="63" spans="1:25" x14ac:dyDescent="0.2">
      <c r="A63" s="126"/>
      <c r="B63" s="126"/>
      <c r="C63" s="126"/>
      <c r="D63" s="126"/>
      <c r="E63" s="126"/>
      <c r="F63" s="127"/>
      <c r="G63" s="143"/>
      <c r="H63" s="128" t="s">
        <v>277</v>
      </c>
      <c r="I63" s="128"/>
      <c r="J63" s="128"/>
      <c r="K63" s="128"/>
      <c r="L63" s="128"/>
      <c r="M63" s="125">
        <f>N50+N55</f>
        <v>0</v>
      </c>
      <c r="N63" s="124"/>
      <c r="O63" s="125">
        <f t="shared" ref="O63" si="52">P50+P55</f>
        <v>0</v>
      </c>
      <c r="P63" s="124"/>
      <c r="Q63" s="125">
        <f t="shared" ref="Q63" si="53">R50+R55</f>
        <v>0</v>
      </c>
      <c r="R63" s="124"/>
      <c r="S63" s="125">
        <f t="shared" ref="S63" si="54">T50+T55</f>
        <v>360</v>
      </c>
      <c r="T63" s="124"/>
      <c r="U63" s="125">
        <f t="shared" ref="U63" si="55">V50+V55</f>
        <v>0</v>
      </c>
      <c r="V63" s="124"/>
      <c r="W63" s="125">
        <f t="shared" ref="W63" si="56">X50+X55</f>
        <v>324</v>
      </c>
      <c r="X63" s="124"/>
    </row>
    <row r="64" spans="1:25" x14ac:dyDescent="0.2">
      <c r="A64" s="126"/>
      <c r="B64" s="126"/>
      <c r="C64" s="126"/>
      <c r="D64" s="126"/>
      <c r="E64" s="126"/>
      <c r="F64" s="127"/>
      <c r="G64" s="143"/>
      <c r="H64" s="128" t="s">
        <v>278</v>
      </c>
      <c r="I64" s="128"/>
      <c r="J64" s="128"/>
      <c r="K64" s="128"/>
      <c r="L64" s="128"/>
      <c r="M64" s="146"/>
      <c r="N64" s="147"/>
      <c r="O64" s="123"/>
      <c r="P64" s="148"/>
      <c r="Q64" s="125"/>
      <c r="R64" s="124"/>
      <c r="S64" s="154">
        <v>1</v>
      </c>
      <c r="T64" s="148"/>
      <c r="U64" s="125">
        <v>0</v>
      </c>
      <c r="V64" s="124"/>
      <c r="W64" s="123">
        <v>1</v>
      </c>
      <c r="X64" s="124"/>
      <c r="Y64" s="70"/>
    </row>
    <row r="65" spans="1:25" x14ac:dyDescent="0.2">
      <c r="A65" s="126"/>
      <c r="B65" s="126"/>
      <c r="C65" s="126"/>
      <c r="D65" s="126"/>
      <c r="E65" s="126"/>
      <c r="F65" s="127"/>
      <c r="G65" s="143"/>
      <c r="H65" s="128" t="s">
        <v>279</v>
      </c>
      <c r="I65" s="128"/>
      <c r="J65" s="128"/>
      <c r="K65" s="128"/>
      <c r="L65" s="128"/>
      <c r="M65" s="146">
        <f>COUNTIF($D$10:$D$18,1)+COUNTIF($D$21:$D$23,1)+COUNTIF($D$26:$D$40,1)+COUNTIF($D$48,1)+COUNTIF($D$53,1)</f>
        <v>1</v>
      </c>
      <c r="N65" s="147"/>
      <c r="O65" s="146">
        <f>COUNTIF($D$10:$D$18,2)+COUNTIF($D$21:$D$23,2)+COUNTIF($D$26:$D$40,2)+COUNTIF($D$48,2)+COUNTIF($D$53,2)</f>
        <v>2</v>
      </c>
      <c r="P65" s="147"/>
      <c r="Q65" s="146">
        <f>COUNTIF($D$10:$D$18,3)+COUNTIF($D$21:$D$23,3)+COUNTIF($D$26:$D$40,3)+COUNTIF($D$48,3)+COUNTIF($D$53,3)</f>
        <v>1</v>
      </c>
      <c r="R65" s="147"/>
      <c r="S65" s="146">
        <f>COUNTIF($D$10:$D$18,4)+COUNTIF($D$21:$D$23,4)+COUNTIF($D$26:$D$40,4)+COUNTIF($D$48,4)+COUNTIF($D$53,4)</f>
        <v>4</v>
      </c>
      <c r="T65" s="147"/>
      <c r="U65" s="146">
        <f>COUNTIF($D$10:$D$18,5)+COUNTIF($D$21:$D$23,5)+COUNTIF($D$26:$D$40,5)+COUNTIF($D$48,5)+COUNTIF($D$53,5)</f>
        <v>1</v>
      </c>
      <c r="V65" s="147"/>
      <c r="W65" s="146">
        <f>COUNTIF($D$10:$D$18,6)+COUNTIF($D$21:$D$23,6)+COUNTIF($D$26:$D$40,6)+COUNTIF($D$48,6)+COUNTIF($D$53,6)</f>
        <v>2</v>
      </c>
      <c r="X65" s="147"/>
      <c r="Y65" s="70"/>
    </row>
    <row r="66" spans="1:25" x14ac:dyDescent="0.2">
      <c r="A66" s="126"/>
      <c r="B66" s="126"/>
      <c r="C66" s="126"/>
      <c r="D66" s="126"/>
      <c r="E66" s="126"/>
      <c r="F66" s="127"/>
      <c r="G66" s="143"/>
      <c r="H66" s="128" t="s">
        <v>280</v>
      </c>
      <c r="I66" s="128"/>
      <c r="J66" s="128"/>
      <c r="K66" s="128"/>
      <c r="L66" s="128"/>
      <c r="M66" s="146">
        <f>COUNTIF($F$10:$F$18,1)+COUNTIF($F$21:$F$23,1)+COUNTIF($F$26:$F$40,1)+COUNTIF($F$48:$F$51,1)+COUNTIF($F$53:$F$56,1)</f>
        <v>1</v>
      </c>
      <c r="N66" s="147"/>
      <c r="O66" s="146">
        <f>COUNTIF($F$10:$F$18,2)+COUNTIF($F$21:$F$23,2)+COUNTIF($F$26:$F$40,2)+COUNTIF($F$48:$F$51,2)+COUNTIF($F$53:$F$56,2)</f>
        <v>5</v>
      </c>
      <c r="P66" s="147"/>
      <c r="Q66" s="146">
        <f>COUNTIF($F$10:$F$18,3)+COUNTIF($F$21:$F$23,3)+COUNTIF($F$26:$F$40,3)+COUNTIF($F$48:$F$51,3)+COUNTIF($F$53:$F$56,3)</f>
        <v>0</v>
      </c>
      <c r="R66" s="147"/>
      <c r="S66" s="146">
        <f>COUNTIF($F$10:$F$18,4)+COUNTIF($F$21:$F$23,4)+COUNTIF($F$26:$F$40,4)+COUNTIF($F$48:$F$51,4)+COUNTIF($F$53:$F$56,4)</f>
        <v>5</v>
      </c>
      <c r="T66" s="147"/>
      <c r="U66" s="146">
        <f>COUNTIF($F$10:$F$18,5)+COUNTIF($F$21:$F$23,5)+COUNTIF($F$26:$F$40,5)+COUNTIF($F$48:$F$51,5)+COUNTIF($F$53:$F$56,5)</f>
        <v>3</v>
      </c>
      <c r="V66" s="147"/>
      <c r="W66" s="146">
        <f>COUNTIF($F$10:$F$18,6)+COUNTIF($F$21:$F$23,6)+COUNTIF($F$26:$F$40,6)+COUNTIF($F$48:$F$51,6)+COUNTIF($F$53:$F$56,6)</f>
        <v>4</v>
      </c>
      <c r="X66" s="147"/>
      <c r="Y66" s="70"/>
    </row>
    <row r="67" spans="1:25" x14ac:dyDescent="0.2">
      <c r="A67" s="126"/>
      <c r="B67" s="126"/>
      <c r="C67" s="126"/>
      <c r="D67" s="126"/>
      <c r="E67" s="126"/>
      <c r="F67" s="127"/>
      <c r="G67" s="143"/>
      <c r="H67" s="128" t="s">
        <v>281</v>
      </c>
      <c r="I67" s="128"/>
      <c r="J67" s="128"/>
      <c r="K67" s="128"/>
      <c r="L67" s="128"/>
      <c r="M67" s="146">
        <f>COUNTIF($E$10:$E$18,1)+COUNTIF($E$21:$E$23,1)+COUNTIF(E$26:E$40,1)+COUNTIF($E$48:$E$51,1)+COUNTIF($E$53:$E$56,1)</f>
        <v>2</v>
      </c>
      <c r="N67" s="147"/>
      <c r="O67" s="146">
        <f>COUNTIF($E$10:$E$18,2)+COUNTIF($E$21:$E$23,2)+COUNTIF(G$26:G$40,2)+COUNTIF($E$48:$E$51,2)+COUNTIF($E$53:$E$56,2)</f>
        <v>2</v>
      </c>
      <c r="P67" s="147"/>
      <c r="Q67" s="146">
        <f>COUNTIF($E$10:$E$18,3)+COUNTIF($E$21:$E$23,3)+COUNTIF(I$26:I$40,3)+COUNTIF($E$48:$E$51,3)+COUNTIF($E$53:$E$56,3)</f>
        <v>1</v>
      </c>
      <c r="R67" s="147"/>
      <c r="S67" s="146">
        <f>COUNTIF($E$10:$E$18,4)+COUNTIF($E$21:$E$23,4)+COUNTIF(K$26:K$40,4)+COUNTIF($E$48:$E$51,4)+COUNTIF($E$53:$E$56,4)</f>
        <v>0</v>
      </c>
      <c r="T67" s="147"/>
      <c r="U67" s="146">
        <f>COUNTIF($E$10:$E$18,5)+COUNTIF($E$21:$E$23,5)+COUNTIF(E26:E40,5)+COUNTIF($E$48:$E$51,5)+COUNTIF($E$53:$E$56,5)</f>
        <v>2</v>
      </c>
      <c r="V67" s="147"/>
      <c r="W67" s="146">
        <f>COUNTIF(E10:E18,6)+COUNTIF(E21:E23,6)+COUNTIF(E26:E40,6)+COUNTIF(E44:E46,6)+COUNTIF($E$53:$E$56,6)</f>
        <v>1</v>
      </c>
      <c r="X67" s="147"/>
      <c r="Y67" s="70"/>
    </row>
    <row r="68" spans="1:25" x14ac:dyDescent="0.2">
      <c r="A68" s="56"/>
      <c r="B68" s="56"/>
      <c r="C68" s="57"/>
      <c r="D68" s="56"/>
      <c r="E68" s="56"/>
      <c r="F68" s="56"/>
      <c r="G68" s="58"/>
      <c r="H68" s="58"/>
      <c r="I68" s="58"/>
      <c r="J68" s="58"/>
      <c r="K68" s="58"/>
      <c r="L68" s="58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5" x14ac:dyDescent="0.2">
      <c r="A69" s="59" t="s">
        <v>292</v>
      </c>
      <c r="B69" s="56"/>
      <c r="C69" s="60"/>
      <c r="D69" s="60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</sheetData>
  <mergeCells count="103">
    <mergeCell ref="Q66:R66"/>
    <mergeCell ref="S66:T66"/>
    <mergeCell ref="U66:V66"/>
    <mergeCell ref="W66:X66"/>
    <mergeCell ref="A67:F67"/>
    <mergeCell ref="H67:L67"/>
    <mergeCell ref="M67:N67"/>
    <mergeCell ref="O67:P67"/>
    <mergeCell ref="Q67:R67"/>
    <mergeCell ref="S67:T67"/>
    <mergeCell ref="U67:V67"/>
    <mergeCell ref="W67:X67"/>
    <mergeCell ref="U64:V64"/>
    <mergeCell ref="W64:X64"/>
    <mergeCell ref="A65:F65"/>
    <mergeCell ref="H65:L65"/>
    <mergeCell ref="M65:N65"/>
    <mergeCell ref="O65:P65"/>
    <mergeCell ref="Q65:R65"/>
    <mergeCell ref="S65:T65"/>
    <mergeCell ref="U65:V65"/>
    <mergeCell ref="W65:X65"/>
    <mergeCell ref="Q64:R64"/>
    <mergeCell ref="S64:T64"/>
    <mergeCell ref="G1:L2"/>
    <mergeCell ref="C1:F2"/>
    <mergeCell ref="C3:C6"/>
    <mergeCell ref="A59:B59"/>
    <mergeCell ref="A61:F61"/>
    <mergeCell ref="G61:G67"/>
    <mergeCell ref="H61:L61"/>
    <mergeCell ref="M61:N61"/>
    <mergeCell ref="O61:P61"/>
    <mergeCell ref="A64:F64"/>
    <mergeCell ref="H64:L64"/>
    <mergeCell ref="M64:N64"/>
    <mergeCell ref="O64:P64"/>
    <mergeCell ref="I3:L3"/>
    <mergeCell ref="M3:N3"/>
    <mergeCell ref="O3:P3"/>
    <mergeCell ref="M2:P2"/>
    <mergeCell ref="A66:F66"/>
    <mergeCell ref="H66:L66"/>
    <mergeCell ref="M66:N66"/>
    <mergeCell ref="O66:P66"/>
    <mergeCell ref="A7:L7"/>
    <mergeCell ref="Q61:R61"/>
    <mergeCell ref="A62:F62"/>
    <mergeCell ref="H62:L62"/>
    <mergeCell ref="M62:N62"/>
    <mergeCell ref="O62:P62"/>
    <mergeCell ref="Q62:R62"/>
    <mergeCell ref="A63:F63"/>
    <mergeCell ref="H63:L63"/>
    <mergeCell ref="M63:N63"/>
    <mergeCell ref="O63:P63"/>
    <mergeCell ref="Q63:R63"/>
    <mergeCell ref="S61:T61"/>
    <mergeCell ref="U61:V61"/>
    <mergeCell ref="W61:X61"/>
    <mergeCell ref="S62:T62"/>
    <mergeCell ref="U62:V62"/>
    <mergeCell ref="W62:X62"/>
    <mergeCell ref="S63:T63"/>
    <mergeCell ref="U63:V63"/>
    <mergeCell ref="W63:X63"/>
    <mergeCell ref="X5:X6"/>
    <mergeCell ref="M5:M6"/>
    <mergeCell ref="N5:N6"/>
    <mergeCell ref="O5:O6"/>
    <mergeCell ref="V5:V6"/>
    <mergeCell ref="W5:W6"/>
    <mergeCell ref="U4:V4"/>
    <mergeCell ref="W4:X4"/>
    <mergeCell ref="U5:U6"/>
    <mergeCell ref="M4:N4"/>
    <mergeCell ref="O4:P4"/>
    <mergeCell ref="Q4:R4"/>
    <mergeCell ref="S4:T4"/>
    <mergeCell ref="Q2:T2"/>
    <mergeCell ref="U2:X2"/>
    <mergeCell ref="S3:T3"/>
    <mergeCell ref="U3:V3"/>
    <mergeCell ref="W3:X3"/>
    <mergeCell ref="A1:A6"/>
    <mergeCell ref="B1:B6"/>
    <mergeCell ref="M1:X1"/>
    <mergeCell ref="D3:D6"/>
    <mergeCell ref="E3:E6"/>
    <mergeCell ref="F3:F6"/>
    <mergeCell ref="G3:G6"/>
    <mergeCell ref="H3:H6"/>
    <mergeCell ref="I4:I6"/>
    <mergeCell ref="J4:L4"/>
    <mergeCell ref="Q3:R3"/>
    <mergeCell ref="P5:P6"/>
    <mergeCell ref="Q5:Q6"/>
    <mergeCell ref="J5:J6"/>
    <mergeCell ref="K5:K6"/>
    <mergeCell ref="L5:L6"/>
    <mergeCell ref="R5:R6"/>
    <mergeCell ref="S5:S6"/>
    <mergeCell ref="T5:T6"/>
  </mergeCells>
  <pageMargins left="0" right="0" top="0" bottom="0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</vt:lpstr>
      <vt:lpstr>План</vt:lpstr>
      <vt:lpstr>Start</vt:lpstr>
      <vt:lpstr>С53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Методический</dc:creator>
  <cp:lastModifiedBy>lora</cp:lastModifiedBy>
  <cp:lastPrinted>2015-08-23T23:36:23Z</cp:lastPrinted>
  <dcterms:created xsi:type="dcterms:W3CDTF">2011-05-05T04:03:53Z</dcterms:created>
  <dcterms:modified xsi:type="dcterms:W3CDTF">2016-02-03T23:48:13Z</dcterms:modified>
</cp:coreProperties>
</file>